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_UVT_Enseignement\Compta_intermediaire_1_24-25\Cours\Chap_2_immo_incorp\"/>
    </mc:Choice>
  </mc:AlternateContent>
  <bookViews>
    <workbookView xWindow="0" yWindow="0" windowWidth="20490" windowHeight="78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0" i="1" l="1"/>
  <c r="AK71" i="1"/>
  <c r="AK70" i="1"/>
  <c r="AK65" i="1"/>
  <c r="AG65" i="1"/>
  <c r="AK64" i="1"/>
  <c r="AG64" i="1"/>
  <c r="AR64" i="1" s="1"/>
  <c r="AK59" i="1"/>
  <c r="AG59" i="1"/>
  <c r="AC59" i="1"/>
  <c r="AK58" i="1"/>
  <c r="AG58" i="1"/>
  <c r="AC58" i="1"/>
  <c r="AK53" i="1"/>
  <c r="AG53" i="1"/>
  <c r="AC53" i="1"/>
  <c r="Y53" i="1"/>
  <c r="AK52" i="1"/>
  <c r="AG52" i="1"/>
  <c r="AC52" i="1"/>
  <c r="Y52" i="1"/>
  <c r="AR52" i="1" s="1"/>
  <c r="AK47" i="1"/>
  <c r="AG47" i="1"/>
  <c r="AC47" i="1"/>
  <c r="Y47" i="1"/>
  <c r="U47" i="1"/>
  <c r="AK46" i="1"/>
  <c r="AG46" i="1"/>
  <c r="AC46" i="1"/>
  <c r="Y46" i="1"/>
  <c r="U46" i="1"/>
  <c r="AK41" i="1"/>
  <c r="AG41" i="1"/>
  <c r="AC41" i="1"/>
  <c r="Y41" i="1"/>
  <c r="U41" i="1"/>
  <c r="Q41" i="1"/>
  <c r="AK40" i="1"/>
  <c r="AG40" i="1"/>
  <c r="AC40" i="1"/>
  <c r="Y40" i="1"/>
  <c r="U40" i="1"/>
  <c r="Q40" i="1"/>
  <c r="AK35" i="1"/>
  <c r="AG35" i="1"/>
  <c r="AC35" i="1"/>
  <c r="Y35" i="1"/>
  <c r="U35" i="1"/>
  <c r="Q35" i="1"/>
  <c r="M35" i="1"/>
  <c r="AK34" i="1"/>
  <c r="AG34" i="1"/>
  <c r="AC34" i="1"/>
  <c r="Y34" i="1"/>
  <c r="U34" i="1"/>
  <c r="Q34" i="1"/>
  <c r="M34" i="1"/>
  <c r="AK28" i="1"/>
  <c r="AG28" i="1"/>
  <c r="AC28" i="1"/>
  <c r="Y28" i="1"/>
  <c r="U28" i="1"/>
  <c r="Q28" i="1"/>
  <c r="M28" i="1"/>
  <c r="I28" i="1"/>
  <c r="AK29" i="1"/>
  <c r="AG29" i="1"/>
  <c r="AC29" i="1"/>
  <c r="Y29" i="1"/>
  <c r="U29" i="1"/>
  <c r="Q29" i="1"/>
  <c r="M29" i="1"/>
  <c r="I29" i="1"/>
  <c r="AK15" i="1"/>
  <c r="AG15" i="1"/>
  <c r="AC15" i="1"/>
  <c r="Y15" i="1"/>
  <c r="U15" i="1"/>
  <c r="Q15" i="1"/>
  <c r="M15" i="1"/>
  <c r="I15" i="1"/>
  <c r="AR70" i="1" l="1"/>
  <c r="AR58" i="1"/>
  <c r="AR46" i="1"/>
  <c r="AR34" i="1"/>
  <c r="AR28" i="1"/>
</calcChain>
</file>

<file path=xl/sharedStrings.xml><?xml version="1.0" encoding="utf-8"?>
<sst xmlns="http://schemas.openxmlformats.org/spreadsheetml/2006/main" count="389" uniqueCount="76">
  <si>
    <t xml:space="preserve"> = </t>
  </si>
  <si>
    <t>┌
│
└</t>
  </si>
  <si>
    <t xml:space="preserve"> + </t>
  </si>
  <si>
    <t>V Résid Nette</t>
  </si>
  <si>
    <t>┐
│
┘</t>
  </si>
  <si>
    <t>dt</t>
  </si>
  <si>
    <r>
      <t>(1+i%)</t>
    </r>
    <r>
      <rPr>
        <b/>
        <vertAlign val="superscript"/>
        <sz val="10"/>
        <color rgb="FF0070C0"/>
        <rFont val="Book Antiqua"/>
        <family val="1"/>
      </rPr>
      <t>1</t>
    </r>
  </si>
  <si>
    <r>
      <t>(1+i%)</t>
    </r>
    <r>
      <rPr>
        <b/>
        <vertAlign val="superscript"/>
        <sz val="10"/>
        <color rgb="FF0070C0"/>
        <rFont val="Book Antiqua"/>
        <family val="1"/>
      </rPr>
      <t>2</t>
    </r>
  </si>
  <si>
    <r>
      <t>(1+i%)</t>
    </r>
    <r>
      <rPr>
        <b/>
        <vertAlign val="superscript"/>
        <sz val="10"/>
        <color rgb="FF0070C0"/>
        <rFont val="Book Antiqua"/>
        <family val="1"/>
      </rPr>
      <t>3</t>
    </r>
  </si>
  <si>
    <r>
      <t>(1+i%)</t>
    </r>
    <r>
      <rPr>
        <b/>
        <vertAlign val="superscript"/>
        <sz val="10"/>
        <color rgb="FF0070C0"/>
        <rFont val="Book Antiqua"/>
        <family val="1"/>
      </rPr>
      <t>4</t>
    </r>
  </si>
  <si>
    <r>
      <t>(1+i%)</t>
    </r>
    <r>
      <rPr>
        <b/>
        <vertAlign val="superscript"/>
        <sz val="10"/>
        <color rgb="FF0070C0"/>
        <rFont val="Book Antiqua"/>
        <family val="1"/>
      </rPr>
      <t>5</t>
    </r>
  </si>
  <si>
    <t>Une entreprise a acquis le 1er Janvier N un camion pour le transport de ses produits finis vers ses clients, pour 250 000 dt htva.</t>
  </si>
  <si>
    <t>La Direction a décidé ce qui suit pour le camion :</t>
  </si>
  <si>
    <t xml:space="preserve"> - </t>
  </si>
  <si>
    <t xml:space="preserve">sa DU est de </t>
  </si>
  <si>
    <t>ans</t>
  </si>
  <si>
    <t>sa participation au chiffre d'affaire global de l'entreprise est de</t>
  </si>
  <si>
    <t xml:space="preserve">le taux d'actualisation prévu constant sur ces 7 ans est de </t>
  </si>
  <si>
    <t>Chiffre d'affaire brut</t>
  </si>
  <si>
    <t>Coût des ventes</t>
  </si>
  <si>
    <t>MARGE BRUTE</t>
  </si>
  <si>
    <t xml:space="preserve">le résumé du business plan établi par un bureau de consulting pour l'entreprise traitant des prévisions de N à N+7 est comme suit : </t>
  </si>
  <si>
    <t>N</t>
  </si>
  <si>
    <t>N+1</t>
  </si>
  <si>
    <t>N+2</t>
  </si>
  <si>
    <t>N+3</t>
  </si>
  <si>
    <t>N+4</t>
  </si>
  <si>
    <t>N+5</t>
  </si>
  <si>
    <t>N+6</t>
  </si>
  <si>
    <t>N+7</t>
  </si>
  <si>
    <t>TAF :  Calculer la VACFF du camion aux :</t>
  </si>
  <si>
    <t>1er Janvier N</t>
  </si>
  <si>
    <t>31 Décembre N</t>
  </si>
  <si>
    <t>31 Décembre N+1</t>
  </si>
  <si>
    <t>31 Décembre N+2</t>
  </si>
  <si>
    <t>31 Décembre N+3</t>
  </si>
  <si>
    <t>31 Décembre N+4</t>
  </si>
  <si>
    <t>31 Décembre N+5</t>
  </si>
  <si>
    <t>31 Décembre N+6</t>
  </si>
  <si>
    <t>31 Décembre N+7</t>
  </si>
  <si>
    <t>31 Décembre N-1</t>
  </si>
  <si>
    <r>
      <t xml:space="preserve">CF an </t>
    </r>
    <r>
      <rPr>
        <b/>
        <vertAlign val="subscript"/>
        <sz val="10"/>
        <color rgb="FF0070C0"/>
        <rFont val="Book Antiqua"/>
        <family val="1"/>
      </rPr>
      <t>N</t>
    </r>
  </si>
  <si>
    <r>
      <t xml:space="preserve">CF an </t>
    </r>
    <r>
      <rPr>
        <b/>
        <vertAlign val="subscript"/>
        <sz val="10"/>
        <color rgb="FF0070C0"/>
        <rFont val="Book Antiqua"/>
        <family val="1"/>
      </rPr>
      <t>N+1</t>
    </r>
  </si>
  <si>
    <r>
      <t xml:space="preserve">CF an </t>
    </r>
    <r>
      <rPr>
        <b/>
        <vertAlign val="subscript"/>
        <sz val="10"/>
        <color rgb="FF0070C0"/>
        <rFont val="Book Antiqua"/>
        <family val="1"/>
      </rPr>
      <t>N+3</t>
    </r>
  </si>
  <si>
    <r>
      <t xml:space="preserve">CF an </t>
    </r>
    <r>
      <rPr>
        <b/>
        <vertAlign val="subscript"/>
        <sz val="10"/>
        <color rgb="FF0070C0"/>
        <rFont val="Book Antiqua"/>
        <family val="1"/>
      </rPr>
      <t>N+4</t>
    </r>
  </si>
  <si>
    <r>
      <t xml:space="preserve">CF an </t>
    </r>
    <r>
      <rPr>
        <b/>
        <vertAlign val="subscript"/>
        <sz val="10"/>
        <color rgb="FF0070C0"/>
        <rFont val="Book Antiqua"/>
        <family val="1"/>
      </rPr>
      <t>N+5</t>
    </r>
  </si>
  <si>
    <r>
      <t xml:space="preserve">CF an </t>
    </r>
    <r>
      <rPr>
        <b/>
        <vertAlign val="subscript"/>
        <sz val="10"/>
        <color rgb="FF0070C0"/>
        <rFont val="Book Antiqua"/>
        <family val="1"/>
      </rPr>
      <t>N+6</t>
    </r>
  </si>
  <si>
    <r>
      <t>(1+i%)</t>
    </r>
    <r>
      <rPr>
        <b/>
        <vertAlign val="superscript"/>
        <sz val="10"/>
        <color rgb="FF0070C0"/>
        <rFont val="Book Antiqua"/>
        <family val="1"/>
      </rPr>
      <t>6</t>
    </r>
  </si>
  <si>
    <r>
      <t>(1+i%)</t>
    </r>
    <r>
      <rPr>
        <b/>
        <vertAlign val="superscript"/>
        <sz val="10"/>
        <color rgb="FF0070C0"/>
        <rFont val="Book Antiqua"/>
        <family val="1"/>
      </rPr>
      <t>7</t>
    </r>
  </si>
  <si>
    <t xml:space="preserve">Sa VR est de </t>
  </si>
  <si>
    <t>VACFF camion</t>
  </si>
  <si>
    <t>(au 1er Janvier N)</t>
  </si>
  <si>
    <r>
      <t xml:space="preserve">CF an </t>
    </r>
    <r>
      <rPr>
        <b/>
        <vertAlign val="subscript"/>
        <sz val="10"/>
        <color rgb="FF0070C0"/>
        <rFont val="Book Antiqua"/>
        <family val="1"/>
      </rPr>
      <t>N+2</t>
    </r>
  </si>
  <si>
    <t>(au 31 Dec N)</t>
  </si>
  <si>
    <t>AAA</t>
  </si>
  <si>
    <t>BBB</t>
  </si>
  <si>
    <t>(au 31 Dec N+1)</t>
  </si>
  <si>
    <t>CCC</t>
  </si>
  <si>
    <t>(au 31 Dec N+2)</t>
  </si>
  <si>
    <t>(au 31 Dec N+3)</t>
  </si>
  <si>
    <t>DDD</t>
  </si>
  <si>
    <t>EEE</t>
  </si>
  <si>
    <t>(au 31 Dec N+4)</t>
  </si>
  <si>
    <t>FFF</t>
  </si>
  <si>
    <t>(au 31 Dec N+5)</t>
  </si>
  <si>
    <t>(au 31 Dec N+6)</t>
  </si>
  <si>
    <r>
      <t>(1)</t>
    </r>
    <r>
      <rPr>
        <b/>
        <vertAlign val="superscript"/>
        <sz val="10"/>
        <color rgb="FF0070C0"/>
        <rFont val="Book Antiqua"/>
        <family val="1"/>
      </rPr>
      <t>1</t>
    </r>
  </si>
  <si>
    <t>GGG</t>
  </si>
  <si>
    <t>HHH</t>
  </si>
  <si>
    <r>
      <t>Réponse</t>
    </r>
    <r>
      <rPr>
        <b/>
        <sz val="10"/>
        <color rgb="FFC00000"/>
        <rFont val="Book Antiqua"/>
        <family val="1"/>
      </rPr>
      <t xml:space="preserve"> : La VACFF est la valeur prévisionnelle qu'on va récolter dans quelques années actualisée à la date d'aujourd'hui :</t>
    </r>
  </si>
  <si>
    <t>(au 31 Dec N+7)</t>
  </si>
  <si>
    <t>(au 31 Dec N-1)</t>
  </si>
  <si>
    <t xml:space="preserve">Exercice VACFF : </t>
  </si>
  <si>
    <t>© FENDRI Souhir Janvier 2025</t>
  </si>
  <si>
    <t xml:space="preserve">   zéro, le camion a été totalement utilisé, amorti et cédé à la fin de l'année précédente.</t>
  </si>
  <si>
    <t xml:space="preserve">   zéro, le camion n'a pas encore été acquis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</si>
</sst>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9" formatCode="0.0%"/>
  </numFmts>
  <fonts count="18" x14ac:knownFonts="1"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sz val="10"/>
      <color theme="1"/>
      <name val="Book Antiqua"/>
      <family val="1"/>
    </font>
    <font>
      <sz val="10"/>
      <color rgb="FF0070C0"/>
      <name val="Book Antiqua"/>
      <family val="1"/>
    </font>
    <font>
      <b/>
      <sz val="10"/>
      <color rgb="FF0070C0"/>
      <name val="Book Antiqua"/>
      <family val="1"/>
    </font>
    <font>
      <b/>
      <vertAlign val="subscript"/>
      <sz val="10"/>
      <color rgb="FF0070C0"/>
      <name val="Book Antiqua"/>
      <family val="1"/>
    </font>
    <font>
      <b/>
      <vertAlign val="superscript"/>
      <sz val="10"/>
      <color rgb="FF0070C0"/>
      <name val="Book Antiqua"/>
      <family val="1"/>
    </font>
    <font>
      <b/>
      <sz val="10"/>
      <color rgb="FFC00000"/>
      <name val="Book Antiqua"/>
      <family val="1"/>
    </font>
    <font>
      <sz val="10"/>
      <color rgb="FFC00000"/>
      <name val="Book Antiqua"/>
      <family val="1"/>
    </font>
    <font>
      <sz val="10"/>
      <color rgb="FF000000"/>
      <name val="Calibri"/>
      <family val="2"/>
      <scheme val="minor"/>
    </font>
    <font>
      <sz val="10"/>
      <color rgb="FF000000"/>
      <name val="Book Antiqua"/>
      <family val="1"/>
    </font>
    <font>
      <b/>
      <sz val="10"/>
      <color theme="1"/>
      <name val="Book Antiqua"/>
      <family val="1"/>
    </font>
    <font>
      <b/>
      <u/>
      <sz val="10"/>
      <color rgb="FFC00000"/>
      <name val="Book Antiqua"/>
      <family val="1"/>
    </font>
    <font>
      <b/>
      <sz val="11"/>
      <color rgb="FFC00000"/>
      <name val="Calibri"/>
      <family val="2"/>
      <scheme val="minor"/>
    </font>
    <font>
      <b/>
      <sz val="8"/>
      <color rgb="FF0070C0"/>
      <name val="Book Antiqua"/>
      <family val="1"/>
    </font>
    <font>
      <b/>
      <sz val="8"/>
      <color rgb="FFC00000"/>
      <name val="Book Antiqua"/>
      <family val="1"/>
    </font>
    <font>
      <b/>
      <u/>
      <sz val="10"/>
      <name val="Book Antiqua"/>
      <family val="1"/>
    </font>
    <font>
      <b/>
      <i/>
      <sz val="9"/>
      <color rgb="FF0070C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 diagonalDown="1">
      <left/>
      <right/>
      <top/>
      <bottom/>
      <diagonal style="thin">
        <color auto="1"/>
      </diagonal>
    </border>
    <border diagonalUp="1" diagonalDown="1">
      <left/>
      <right/>
      <top style="thin">
        <color indexed="64"/>
      </top>
      <bottom/>
      <diagonal style="thin">
        <color auto="1"/>
      </diagonal>
    </border>
  </borders>
  <cellStyleXfs count="2">
    <xf numFmtId="0" fontId="0" fillId="0" borderId="0"/>
    <xf numFmtId="0" fontId="9" fillId="0" borderId="0"/>
  </cellStyleXfs>
  <cellXfs count="80">
    <xf numFmtId="0" fontId="0" fillId="0" borderId="0" xfId="0"/>
    <xf numFmtId="0" fontId="4" fillId="2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164" fontId="4" fillId="2" borderId="2" xfId="0" applyNumberFormat="1" applyFont="1" applyFill="1" applyBorder="1" applyAlignment="1" applyProtection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64" fontId="4" fillId="2" borderId="5" xfId="0" applyNumberFormat="1" applyFont="1" applyFill="1" applyBorder="1" applyAlignment="1" applyProtection="1">
      <alignment horizontal="center" vertical="center"/>
    </xf>
    <xf numFmtId="164" fontId="4" fillId="2" borderId="1" xfId="0" applyNumberFormat="1" applyFont="1" applyFill="1" applyBorder="1" applyAlignment="1" applyProtection="1">
      <alignment horizontal="center" vertical="center"/>
    </xf>
    <xf numFmtId="164" fontId="4" fillId="2" borderId="6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 applyAlignment="1">
      <alignment horizontal="right" vertical="center"/>
    </xf>
    <xf numFmtId="0" fontId="1" fillId="3" borderId="7" xfId="1" applyFont="1" applyFill="1" applyBorder="1" applyAlignment="1">
      <alignment vertical="center"/>
    </xf>
    <xf numFmtId="0" fontId="1" fillId="3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1" fillId="0" borderId="9" xfId="1" applyFont="1" applyFill="1" applyBorder="1" applyAlignment="1">
      <alignment vertical="center"/>
    </xf>
    <xf numFmtId="3" fontId="4" fillId="2" borderId="7" xfId="1" applyNumberFormat="1" applyFont="1" applyFill="1" applyBorder="1" applyAlignment="1">
      <alignment horizontal="right" vertical="center"/>
    </xf>
    <xf numFmtId="3" fontId="4" fillId="2" borderId="9" xfId="1" applyNumberFormat="1" applyFont="1" applyFill="1" applyBorder="1" applyAlignment="1">
      <alignment horizontal="right" vertical="center"/>
    </xf>
    <xf numFmtId="3" fontId="4" fillId="2" borderId="8" xfId="1" applyNumberFormat="1" applyFont="1" applyFill="1" applyBorder="1" applyAlignment="1">
      <alignment horizontal="right" vertical="center"/>
    </xf>
    <xf numFmtId="3" fontId="3" fillId="0" borderId="10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3" fontId="3" fillId="0" borderId="11" xfId="1" applyNumberFormat="1" applyFont="1" applyBorder="1" applyAlignment="1">
      <alignment horizontal="right" vertical="center"/>
    </xf>
    <xf numFmtId="3" fontId="3" fillId="0" borderId="7" xfId="1" applyNumberFormat="1" applyFont="1" applyFill="1" applyBorder="1" applyAlignment="1">
      <alignment horizontal="right" vertical="center"/>
    </xf>
    <xf numFmtId="3" fontId="3" fillId="0" borderId="9" xfId="1" applyNumberFormat="1" applyFont="1" applyFill="1" applyBorder="1" applyAlignment="1">
      <alignment horizontal="right" vertical="center"/>
    </xf>
    <xf numFmtId="3" fontId="3" fillId="0" borderId="8" xfId="1" applyNumberFormat="1" applyFont="1" applyFill="1" applyBorder="1" applyAlignment="1">
      <alignment horizontal="right" vertical="center"/>
    </xf>
    <xf numFmtId="3" fontId="4" fillId="0" borderId="1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11" xfId="1" applyNumberFormat="1" applyFont="1" applyBorder="1" applyAlignment="1">
      <alignment horizontal="right" vertical="center"/>
    </xf>
    <xf numFmtId="3" fontId="4" fillId="2" borderId="7" xfId="1" applyNumberFormat="1" applyFont="1" applyFill="1" applyBorder="1" applyAlignment="1">
      <alignment horizontal="center" vertical="center"/>
    </xf>
    <xf numFmtId="3" fontId="4" fillId="2" borderId="9" xfId="1" applyNumberFormat="1" applyFont="1" applyFill="1" applyBorder="1" applyAlignment="1">
      <alignment horizontal="center" vertical="center"/>
    </xf>
    <xf numFmtId="3" fontId="4" fillId="2" borderId="8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3" fontId="7" fillId="0" borderId="0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3" fontId="4" fillId="0" borderId="12" xfId="0" applyNumberFormat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4" borderId="0" xfId="0" applyFont="1" applyFill="1" applyAlignment="1" applyProtection="1">
      <alignment horizontal="center" vertical="top" textRotation="180"/>
    </xf>
    <xf numFmtId="3" fontId="7" fillId="5" borderId="0" xfId="0" applyNumberFormat="1" applyFont="1" applyFill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3" fontId="7" fillId="5" borderId="0" xfId="0" applyNumberFormat="1" applyFont="1" applyFill="1" applyBorder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0" xfId="0" applyNumberFormat="1" applyFont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 wrapText="1"/>
    </xf>
    <xf numFmtId="0" fontId="15" fillId="5" borderId="0" xfId="0" applyFont="1" applyFill="1" applyAlignment="1" applyProtection="1">
      <alignment horizontal="center" vertical="center"/>
    </xf>
    <xf numFmtId="0" fontId="7" fillId="5" borderId="0" xfId="0" applyFont="1" applyFill="1" applyAlignment="1" applyProtection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3" fontId="13" fillId="0" borderId="7" xfId="0" applyNumberFormat="1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 applyProtection="1">
      <alignment horizontal="center"/>
      <protection locked="0"/>
    </xf>
    <xf numFmtId="3" fontId="13" fillId="0" borderId="8" xfId="0" applyNumberFormat="1" applyFont="1" applyBorder="1" applyAlignment="1" applyProtection="1">
      <alignment horizontal="center"/>
      <protection locked="0"/>
    </xf>
    <xf numFmtId="169" fontId="7" fillId="0" borderId="7" xfId="0" applyNumberFormat="1" applyFont="1" applyBorder="1" applyAlignment="1" applyProtection="1">
      <alignment horizontal="center" vertical="center"/>
      <protection locked="0"/>
    </xf>
    <xf numFmtId="169" fontId="7" fillId="0" borderId="8" xfId="0" applyNumberFormat="1" applyFont="1" applyBorder="1" applyAlignment="1" applyProtection="1">
      <alignment horizontal="center" vertical="center"/>
      <protection locked="0"/>
    </xf>
    <xf numFmtId="3" fontId="4" fillId="2" borderId="7" xfId="1" applyNumberFormat="1" applyFont="1" applyFill="1" applyBorder="1" applyAlignment="1" applyProtection="1">
      <alignment horizontal="right" vertical="center"/>
      <protection locked="0"/>
    </xf>
    <xf numFmtId="3" fontId="4" fillId="2" borderId="9" xfId="1" applyNumberFormat="1" applyFont="1" applyFill="1" applyBorder="1" applyAlignment="1" applyProtection="1">
      <alignment horizontal="right" vertical="center"/>
      <protection locked="0"/>
    </xf>
    <xf numFmtId="3" fontId="4" fillId="2" borderId="8" xfId="1" applyNumberFormat="1" applyFont="1" applyFill="1" applyBorder="1" applyAlignment="1" applyProtection="1">
      <alignment horizontal="right" vertical="center"/>
      <protection locked="0"/>
    </xf>
    <xf numFmtId="164" fontId="7" fillId="5" borderId="2" xfId="0" applyNumberFormat="1" applyFont="1" applyFill="1" applyBorder="1" applyAlignment="1" applyProtection="1">
      <alignment horizontal="center" vertical="center"/>
      <protection locked="0"/>
    </xf>
    <xf numFmtId="164" fontId="7" fillId="5" borderId="3" xfId="0" applyNumberFormat="1" applyFont="1" applyFill="1" applyBorder="1" applyAlignment="1" applyProtection="1">
      <alignment horizontal="center" vertical="center"/>
      <protection locked="0"/>
    </xf>
    <xf numFmtId="164" fontId="7" fillId="5" borderId="4" xfId="0" applyNumberFormat="1" applyFont="1" applyFill="1" applyBorder="1" applyAlignment="1" applyProtection="1">
      <alignment horizontal="center" vertical="center"/>
      <protection locked="0"/>
    </xf>
    <xf numFmtId="164" fontId="7" fillId="5" borderId="5" xfId="0" applyNumberFormat="1" applyFont="1" applyFill="1" applyBorder="1" applyAlignment="1" applyProtection="1">
      <alignment horizontal="center" vertical="center"/>
      <protection locked="0"/>
    </xf>
    <xf numFmtId="164" fontId="7" fillId="5" borderId="1" xfId="0" applyNumberFormat="1" applyFont="1" applyFill="1" applyBorder="1" applyAlignment="1" applyProtection="1">
      <alignment horizontal="center" vertical="center"/>
      <protection locked="0"/>
    </xf>
    <xf numFmtId="164" fontId="7" fillId="5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7"/>
  <sheetViews>
    <sheetView tabSelected="1" workbookViewId="0">
      <selection activeCell="B1" sqref="B1"/>
    </sheetView>
  </sheetViews>
  <sheetFormatPr baseColWidth="10" defaultRowHeight="15" x14ac:dyDescent="0.25"/>
  <cols>
    <col min="1" max="66" width="2.7109375" customWidth="1"/>
  </cols>
  <sheetData>
    <row r="1" spans="1:50" ht="15" customHeight="1" x14ac:dyDescent="0.25">
      <c r="A1" s="52" t="s">
        <v>73</v>
      </c>
      <c r="B1" s="51" t="s">
        <v>72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</row>
    <row r="2" spans="1:50" x14ac:dyDescent="0.25">
      <c r="A2" s="52"/>
      <c r="B2" s="13" t="s">
        <v>11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</row>
    <row r="3" spans="1:50" x14ac:dyDescent="0.25">
      <c r="A3" s="52"/>
      <c r="B3" s="13" t="s">
        <v>12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</row>
    <row r="4" spans="1:50" x14ac:dyDescent="0.25">
      <c r="A4" s="52"/>
      <c r="C4" s="14" t="s">
        <v>13</v>
      </c>
      <c r="D4" s="13" t="s">
        <v>14</v>
      </c>
      <c r="E4" s="12"/>
      <c r="F4" s="12"/>
      <c r="G4" s="12"/>
      <c r="H4" s="12"/>
      <c r="I4" s="64">
        <v>7</v>
      </c>
      <c r="J4" s="65"/>
      <c r="K4" s="13" t="s">
        <v>15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1:50" x14ac:dyDescent="0.25">
      <c r="A5" s="52"/>
      <c r="B5" s="12"/>
      <c r="C5" s="14" t="s">
        <v>13</v>
      </c>
      <c r="D5" s="13" t="s">
        <v>49</v>
      </c>
      <c r="I5" s="66">
        <v>35000</v>
      </c>
      <c r="J5" s="67"/>
      <c r="K5" s="68"/>
      <c r="L5" s="13" t="s">
        <v>5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50" x14ac:dyDescent="0.25">
      <c r="A6" s="52"/>
      <c r="B6" s="12"/>
      <c r="C6" s="14" t="s">
        <v>13</v>
      </c>
      <c r="D6" s="13" t="s">
        <v>16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69">
        <v>1.7999999999999999E-2</v>
      </c>
      <c r="Y6" s="70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</row>
    <row r="7" spans="1:50" x14ac:dyDescent="0.25">
      <c r="A7" s="52"/>
      <c r="B7" s="12"/>
      <c r="C7" s="14" t="s">
        <v>13</v>
      </c>
      <c r="D7" s="13" t="s">
        <v>17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69">
        <v>0.03</v>
      </c>
      <c r="W7" s="70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</row>
    <row r="8" spans="1:50" x14ac:dyDescent="0.25">
      <c r="A8" s="52"/>
      <c r="B8" s="12"/>
      <c r="C8" s="14" t="s">
        <v>13</v>
      </c>
      <c r="D8" s="13" t="s">
        <v>21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</row>
    <row r="9" spans="1:50" x14ac:dyDescent="0.25">
      <c r="A9" s="5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</row>
    <row r="10" spans="1:50" x14ac:dyDescent="0.25">
      <c r="A10" s="52"/>
      <c r="B10" s="12"/>
      <c r="C10" s="12"/>
      <c r="D10" s="12"/>
      <c r="E10" s="12"/>
      <c r="F10" s="12"/>
      <c r="G10" s="12"/>
      <c r="H10" s="12"/>
      <c r="I10" s="34" t="s">
        <v>22</v>
      </c>
      <c r="J10" s="35"/>
      <c r="K10" s="35"/>
      <c r="L10" s="36"/>
      <c r="M10" s="34" t="s">
        <v>23</v>
      </c>
      <c r="N10" s="35"/>
      <c r="O10" s="35"/>
      <c r="P10" s="36"/>
      <c r="Q10" s="34" t="s">
        <v>24</v>
      </c>
      <c r="R10" s="35"/>
      <c r="S10" s="35"/>
      <c r="T10" s="36"/>
      <c r="U10" s="34" t="s">
        <v>25</v>
      </c>
      <c r="V10" s="35"/>
      <c r="W10" s="35"/>
      <c r="X10" s="36"/>
      <c r="Y10" s="34" t="s">
        <v>26</v>
      </c>
      <c r="Z10" s="35"/>
      <c r="AA10" s="35"/>
      <c r="AB10" s="36"/>
      <c r="AC10" s="34" t="s">
        <v>27</v>
      </c>
      <c r="AD10" s="35"/>
      <c r="AE10" s="35"/>
      <c r="AF10" s="36"/>
      <c r="AG10" s="34" t="s">
        <v>28</v>
      </c>
      <c r="AH10" s="35"/>
      <c r="AI10" s="35"/>
      <c r="AJ10" s="36"/>
      <c r="AK10" s="34" t="s">
        <v>29</v>
      </c>
      <c r="AL10" s="35"/>
      <c r="AM10" s="35"/>
      <c r="AN10" s="36"/>
      <c r="AO10" s="12"/>
      <c r="AP10" s="12"/>
      <c r="AQ10" s="12"/>
      <c r="AR10" s="12"/>
      <c r="AS10" s="12"/>
      <c r="AT10" s="12"/>
      <c r="AU10" s="12"/>
      <c r="AV10" s="12"/>
      <c r="AW10" s="12"/>
    </row>
    <row r="11" spans="1:50" x14ac:dyDescent="0.25">
      <c r="A11" s="12"/>
      <c r="B11" s="18" t="s">
        <v>18</v>
      </c>
      <c r="C11" s="19"/>
      <c r="D11" s="19"/>
      <c r="E11" s="19"/>
      <c r="F11" s="19"/>
      <c r="G11" s="19"/>
      <c r="H11" s="19"/>
      <c r="I11" s="71">
        <v>1600000</v>
      </c>
      <c r="J11" s="72"/>
      <c r="K11" s="72"/>
      <c r="L11" s="73"/>
      <c r="M11" s="71">
        <v>1700000</v>
      </c>
      <c r="N11" s="72"/>
      <c r="O11" s="72"/>
      <c r="P11" s="73"/>
      <c r="Q11" s="71">
        <v>1800000</v>
      </c>
      <c r="R11" s="72"/>
      <c r="S11" s="72"/>
      <c r="T11" s="73"/>
      <c r="U11" s="71">
        <v>2300000</v>
      </c>
      <c r="V11" s="72"/>
      <c r="W11" s="72"/>
      <c r="X11" s="73"/>
      <c r="Y11" s="71">
        <v>2400000</v>
      </c>
      <c r="Z11" s="72"/>
      <c r="AA11" s="72"/>
      <c r="AB11" s="73"/>
      <c r="AC11" s="71">
        <v>2500000</v>
      </c>
      <c r="AD11" s="72"/>
      <c r="AE11" s="72"/>
      <c r="AF11" s="73"/>
      <c r="AG11" s="71">
        <v>2700000</v>
      </c>
      <c r="AH11" s="72"/>
      <c r="AI11" s="72"/>
      <c r="AJ11" s="73"/>
      <c r="AK11" s="71">
        <v>2800000</v>
      </c>
      <c r="AL11" s="72"/>
      <c r="AM11" s="72"/>
      <c r="AN11" s="73"/>
      <c r="AO11" s="12"/>
      <c r="AP11" s="12"/>
      <c r="AQ11" s="12"/>
      <c r="AR11" s="12"/>
      <c r="AS11" s="12"/>
      <c r="AT11" s="12"/>
      <c r="AU11" s="12"/>
      <c r="AV11" s="12"/>
      <c r="AW11" s="12"/>
      <c r="AX11" s="12"/>
    </row>
    <row r="12" spans="1:50" ht="6" customHeight="1" x14ac:dyDescent="0.25">
      <c r="A12" s="12"/>
      <c r="B12" s="15"/>
      <c r="C12" s="16"/>
      <c r="D12" s="15"/>
      <c r="E12" s="16"/>
      <c r="F12" s="16"/>
      <c r="G12" s="16"/>
      <c r="H12" s="16"/>
      <c r="I12" s="25"/>
      <c r="J12" s="26"/>
      <c r="K12" s="26"/>
      <c r="L12" s="27"/>
      <c r="M12" s="25"/>
      <c r="N12" s="26"/>
      <c r="O12" s="26"/>
      <c r="P12" s="27"/>
      <c r="Q12" s="25"/>
      <c r="R12" s="26"/>
      <c r="S12" s="26"/>
      <c r="T12" s="27"/>
      <c r="U12" s="25"/>
      <c r="V12" s="26"/>
      <c r="W12" s="26"/>
      <c r="X12" s="27"/>
      <c r="Y12" s="25"/>
      <c r="Z12" s="26"/>
      <c r="AA12" s="26"/>
      <c r="AB12" s="27"/>
      <c r="AC12" s="25"/>
      <c r="AD12" s="26"/>
      <c r="AE12" s="26"/>
      <c r="AF12" s="27"/>
      <c r="AG12" s="25"/>
      <c r="AH12" s="26"/>
      <c r="AI12" s="26"/>
      <c r="AJ12" s="27"/>
      <c r="AK12" s="25"/>
      <c r="AL12" s="26"/>
      <c r="AM12" s="26"/>
      <c r="AN12" s="27"/>
      <c r="AO12" s="12"/>
      <c r="AP12" s="12"/>
      <c r="AQ12" s="12"/>
      <c r="AR12" s="12"/>
      <c r="AS12" s="12"/>
      <c r="AT12" s="12"/>
      <c r="AU12" s="12"/>
      <c r="AV12" s="12"/>
      <c r="AW12" s="12"/>
      <c r="AX12" s="12"/>
    </row>
    <row r="13" spans="1:50" x14ac:dyDescent="0.25">
      <c r="A13" s="12"/>
      <c r="B13" s="20" t="s">
        <v>19</v>
      </c>
      <c r="C13" s="21"/>
      <c r="D13" s="21"/>
      <c r="E13" s="21"/>
      <c r="F13" s="21"/>
      <c r="G13" s="21"/>
      <c r="H13" s="21"/>
      <c r="I13" s="28">
        <v>1200000</v>
      </c>
      <c r="J13" s="29"/>
      <c r="K13" s="29"/>
      <c r="L13" s="30"/>
      <c r="M13" s="28">
        <v>1200000</v>
      </c>
      <c r="N13" s="29"/>
      <c r="O13" s="29"/>
      <c r="P13" s="30"/>
      <c r="Q13" s="28">
        <v>1300000</v>
      </c>
      <c r="R13" s="29"/>
      <c r="S13" s="29"/>
      <c r="T13" s="30"/>
      <c r="U13" s="28">
        <v>2000000</v>
      </c>
      <c r="V13" s="29"/>
      <c r="W13" s="29"/>
      <c r="X13" s="30"/>
      <c r="Y13" s="28">
        <v>1800000</v>
      </c>
      <c r="Z13" s="29"/>
      <c r="AA13" s="29"/>
      <c r="AB13" s="30"/>
      <c r="AC13" s="28">
        <v>1750000</v>
      </c>
      <c r="AD13" s="29"/>
      <c r="AE13" s="29"/>
      <c r="AF13" s="30"/>
      <c r="AG13" s="28">
        <v>1800000</v>
      </c>
      <c r="AH13" s="29"/>
      <c r="AI13" s="29"/>
      <c r="AJ13" s="30"/>
      <c r="AK13" s="28">
        <v>2000000</v>
      </c>
      <c r="AL13" s="29"/>
      <c r="AM13" s="29"/>
      <c r="AN13" s="30"/>
      <c r="AO13" s="12"/>
      <c r="AP13" s="12"/>
      <c r="AQ13" s="12"/>
      <c r="AR13" s="12"/>
      <c r="AS13" s="12"/>
      <c r="AT13" s="12"/>
      <c r="AU13" s="12"/>
      <c r="AV13" s="12"/>
      <c r="AW13" s="12"/>
      <c r="AX13" s="12"/>
    </row>
    <row r="14" spans="1:50" ht="6.75" customHeight="1" x14ac:dyDescent="0.25">
      <c r="A14" s="12"/>
      <c r="B14" s="17"/>
      <c r="C14" s="16"/>
      <c r="D14" s="15"/>
      <c r="E14" s="16"/>
      <c r="F14" s="16"/>
      <c r="G14" s="16"/>
      <c r="H14" s="16"/>
      <c r="I14" s="31"/>
      <c r="J14" s="32"/>
      <c r="K14" s="32"/>
      <c r="L14" s="33"/>
      <c r="M14" s="31"/>
      <c r="N14" s="32"/>
      <c r="O14" s="32"/>
      <c r="P14" s="33"/>
      <c r="Q14" s="31"/>
      <c r="R14" s="32"/>
      <c r="S14" s="32"/>
      <c r="T14" s="33"/>
      <c r="U14" s="31"/>
      <c r="V14" s="32"/>
      <c r="W14" s="32"/>
      <c r="X14" s="33"/>
      <c r="Y14" s="31"/>
      <c r="Z14" s="32"/>
      <c r="AA14" s="32"/>
      <c r="AB14" s="33"/>
      <c r="AC14" s="31"/>
      <c r="AD14" s="32"/>
      <c r="AE14" s="32"/>
      <c r="AF14" s="33"/>
      <c r="AG14" s="31"/>
      <c r="AH14" s="32"/>
      <c r="AI14" s="32"/>
      <c r="AJ14" s="33"/>
      <c r="AK14" s="31"/>
      <c r="AL14" s="32"/>
      <c r="AM14" s="32"/>
      <c r="AN14" s="33"/>
      <c r="AO14" s="12"/>
      <c r="AP14" s="12"/>
      <c r="AQ14" s="12"/>
      <c r="AR14" s="12"/>
      <c r="AS14" s="12"/>
      <c r="AT14" s="12"/>
      <c r="AU14" s="12"/>
      <c r="AV14" s="12"/>
      <c r="AW14" s="12"/>
      <c r="AX14" s="12"/>
    </row>
    <row r="15" spans="1:50" x14ac:dyDescent="0.25">
      <c r="A15" s="12"/>
      <c r="B15" s="18" t="s">
        <v>20</v>
      </c>
      <c r="C15" s="19"/>
      <c r="D15" s="19"/>
      <c r="E15" s="19"/>
      <c r="F15" s="19"/>
      <c r="G15" s="19"/>
      <c r="H15" s="19"/>
      <c r="I15" s="22">
        <f>I11-I13</f>
        <v>400000</v>
      </c>
      <c r="J15" s="23"/>
      <c r="K15" s="23"/>
      <c r="L15" s="24"/>
      <c r="M15" s="22">
        <f>M11-M13</f>
        <v>500000</v>
      </c>
      <c r="N15" s="23"/>
      <c r="O15" s="23"/>
      <c r="P15" s="24"/>
      <c r="Q15" s="22">
        <f t="shared" ref="Q15:AN15" si="0">Q11-Q13</f>
        <v>500000</v>
      </c>
      <c r="R15" s="23"/>
      <c r="S15" s="23"/>
      <c r="T15" s="24"/>
      <c r="U15" s="22">
        <f t="shared" ref="U15:AN15" si="1">U11-U13</f>
        <v>300000</v>
      </c>
      <c r="V15" s="23"/>
      <c r="W15" s="23"/>
      <c r="X15" s="24"/>
      <c r="Y15" s="22">
        <f t="shared" ref="Y15:AN15" si="2">Y11-Y13</f>
        <v>600000</v>
      </c>
      <c r="Z15" s="23"/>
      <c r="AA15" s="23"/>
      <c r="AB15" s="24"/>
      <c r="AC15" s="22">
        <f t="shared" ref="AC15:AN15" si="3">AC11-AC13</f>
        <v>750000</v>
      </c>
      <c r="AD15" s="23"/>
      <c r="AE15" s="23"/>
      <c r="AF15" s="24"/>
      <c r="AG15" s="22">
        <f t="shared" ref="AG15:AN15" si="4">AG11-AG13</f>
        <v>900000</v>
      </c>
      <c r="AH15" s="23"/>
      <c r="AI15" s="23"/>
      <c r="AJ15" s="24"/>
      <c r="AK15" s="22">
        <f t="shared" ref="AK15:AN15" si="5">AK11-AK13</f>
        <v>800000</v>
      </c>
      <c r="AL15" s="23"/>
      <c r="AM15" s="23"/>
      <c r="AN15" s="24"/>
      <c r="AO15" s="12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1:50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</row>
    <row r="17" spans="1:53" x14ac:dyDescent="0.25">
      <c r="A17" s="12"/>
      <c r="B17" s="37" t="s">
        <v>30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</row>
    <row r="18" spans="1:53" ht="15.75" x14ac:dyDescent="0.3">
      <c r="A18" s="12"/>
      <c r="B18" s="49">
        <v>1</v>
      </c>
      <c r="C18" s="50" t="s">
        <v>13</v>
      </c>
      <c r="D18" s="37" t="s">
        <v>31</v>
      </c>
      <c r="E18" s="37"/>
      <c r="F18" s="37"/>
      <c r="G18" s="37"/>
      <c r="H18" s="37"/>
      <c r="I18" s="37"/>
      <c r="J18" s="37"/>
      <c r="K18" s="37"/>
      <c r="L18" s="37"/>
      <c r="M18" s="49">
        <v>5</v>
      </c>
      <c r="N18" s="50" t="s">
        <v>13</v>
      </c>
      <c r="O18" s="37" t="s">
        <v>35</v>
      </c>
      <c r="P18" s="37"/>
      <c r="Q18" s="37"/>
      <c r="R18" s="37"/>
      <c r="S18" s="37"/>
      <c r="T18" s="37"/>
      <c r="U18" s="37"/>
      <c r="V18" s="37"/>
      <c r="W18" s="37"/>
      <c r="X18" s="49">
        <v>9</v>
      </c>
      <c r="Y18" s="50" t="s">
        <v>13</v>
      </c>
      <c r="Z18" s="37" t="s">
        <v>39</v>
      </c>
      <c r="AA18" s="37"/>
      <c r="AB18" s="37"/>
      <c r="AC18" s="37"/>
      <c r="AD18" s="37"/>
      <c r="AE18" s="37"/>
      <c r="AF18" s="37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</row>
    <row r="19" spans="1:53" ht="15.75" x14ac:dyDescent="0.3">
      <c r="A19" s="12"/>
      <c r="B19" s="49">
        <v>2</v>
      </c>
      <c r="C19" s="50" t="s">
        <v>13</v>
      </c>
      <c r="D19" s="37" t="s">
        <v>32</v>
      </c>
      <c r="E19" s="37"/>
      <c r="F19" s="37"/>
      <c r="G19" s="37"/>
      <c r="H19" s="37"/>
      <c r="I19" s="37"/>
      <c r="J19" s="37"/>
      <c r="K19" s="37"/>
      <c r="L19" s="37"/>
      <c r="M19" s="49">
        <v>6</v>
      </c>
      <c r="N19" s="50" t="s">
        <v>13</v>
      </c>
      <c r="O19" s="37" t="s">
        <v>36</v>
      </c>
      <c r="P19" s="37"/>
      <c r="Q19" s="37"/>
      <c r="R19" s="37"/>
      <c r="S19" s="37"/>
      <c r="T19" s="37"/>
      <c r="U19" s="37"/>
      <c r="V19" s="37"/>
      <c r="W19" s="37"/>
      <c r="X19" s="49">
        <v>10</v>
      </c>
      <c r="Y19" s="50" t="s">
        <v>13</v>
      </c>
      <c r="Z19" s="37" t="s">
        <v>40</v>
      </c>
      <c r="AA19" s="37"/>
      <c r="AB19" s="37"/>
      <c r="AC19" s="37"/>
      <c r="AD19" s="37"/>
      <c r="AE19" s="37"/>
      <c r="AF19" s="37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</row>
    <row r="20" spans="1:53" ht="15.75" x14ac:dyDescent="0.3">
      <c r="A20" s="12"/>
      <c r="B20" s="49">
        <v>3</v>
      </c>
      <c r="C20" s="50" t="s">
        <v>13</v>
      </c>
      <c r="D20" s="37" t="s">
        <v>33</v>
      </c>
      <c r="E20" s="37"/>
      <c r="F20" s="37"/>
      <c r="G20" s="37"/>
      <c r="H20" s="37"/>
      <c r="I20" s="37"/>
      <c r="J20" s="37"/>
      <c r="K20" s="37"/>
      <c r="L20" s="37"/>
      <c r="M20" s="49">
        <v>7</v>
      </c>
      <c r="N20" s="50" t="s">
        <v>13</v>
      </c>
      <c r="O20" s="37" t="s">
        <v>37</v>
      </c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</row>
    <row r="21" spans="1:53" ht="15.75" x14ac:dyDescent="0.3">
      <c r="A21" s="12"/>
      <c r="B21" s="49">
        <v>4</v>
      </c>
      <c r="C21" s="50" t="s">
        <v>13</v>
      </c>
      <c r="D21" s="37" t="s">
        <v>34</v>
      </c>
      <c r="E21" s="37"/>
      <c r="F21" s="37"/>
      <c r="G21" s="37"/>
      <c r="H21" s="37"/>
      <c r="I21" s="37"/>
      <c r="J21" s="37"/>
      <c r="K21" s="37"/>
      <c r="L21" s="37"/>
      <c r="M21" s="49">
        <v>8</v>
      </c>
      <c r="N21" s="50" t="s">
        <v>13</v>
      </c>
      <c r="O21" s="37" t="s">
        <v>38</v>
      </c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</row>
    <row r="22" spans="1:53" x14ac:dyDescent="0.25">
      <c r="A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</row>
    <row r="23" spans="1:53" x14ac:dyDescent="0.25">
      <c r="A23" s="12"/>
      <c r="B23" s="38" t="s">
        <v>69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</row>
    <row r="24" spans="1:53" ht="6.95" customHeight="1" x14ac:dyDescent="0.25">
      <c r="A24" s="12"/>
      <c r="B24" s="38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</row>
    <row r="25" spans="1:53" ht="16.5" customHeight="1" x14ac:dyDescent="0.25">
      <c r="A25" s="14">
        <v>1</v>
      </c>
      <c r="B25" s="1" t="s">
        <v>50</v>
      </c>
      <c r="C25" s="1"/>
      <c r="D25" s="1"/>
      <c r="E25" s="1"/>
      <c r="F25" s="1"/>
      <c r="G25" s="1" t="s">
        <v>0</v>
      </c>
      <c r="H25" s="2" t="s">
        <v>1</v>
      </c>
      <c r="I25" s="56" t="s">
        <v>41</v>
      </c>
      <c r="J25" s="56"/>
      <c r="K25" s="56"/>
      <c r="L25" s="3" t="s">
        <v>2</v>
      </c>
      <c r="M25" s="56" t="s">
        <v>42</v>
      </c>
      <c r="N25" s="56"/>
      <c r="O25" s="56"/>
      <c r="P25" s="3" t="s">
        <v>2</v>
      </c>
      <c r="Q25" s="58" t="s">
        <v>52</v>
      </c>
      <c r="R25" s="58"/>
      <c r="S25" s="58"/>
      <c r="T25" s="3" t="s">
        <v>2</v>
      </c>
      <c r="U25" s="56" t="s">
        <v>43</v>
      </c>
      <c r="V25" s="56"/>
      <c r="W25" s="56"/>
      <c r="X25" s="3" t="s">
        <v>2</v>
      </c>
      <c r="Y25" s="58" t="s">
        <v>44</v>
      </c>
      <c r="Z25" s="58"/>
      <c r="AA25" s="58"/>
      <c r="AB25" s="3" t="s">
        <v>2</v>
      </c>
      <c r="AC25" s="58" t="s">
        <v>45</v>
      </c>
      <c r="AD25" s="58"/>
      <c r="AE25" s="58"/>
      <c r="AF25" s="3" t="s">
        <v>2</v>
      </c>
      <c r="AG25" s="58" t="s">
        <v>46</v>
      </c>
      <c r="AH25" s="58"/>
      <c r="AI25" s="58"/>
      <c r="AJ25" s="3" t="s">
        <v>2</v>
      </c>
      <c r="AK25" s="59" t="s">
        <v>3</v>
      </c>
      <c r="AL25" s="59"/>
      <c r="AM25" s="59"/>
      <c r="AN25" s="59"/>
      <c r="AO25" s="59"/>
      <c r="AP25" s="2" t="s">
        <v>4</v>
      </c>
      <c r="AQ25" s="4" t="s">
        <v>0</v>
      </c>
      <c r="AR25" s="5" t="s">
        <v>54</v>
      </c>
      <c r="AS25" s="6"/>
      <c r="AT25" s="6"/>
      <c r="AU25" s="7"/>
      <c r="AV25" s="8" t="s">
        <v>5</v>
      </c>
      <c r="AW25" s="12"/>
      <c r="AX25" s="12"/>
      <c r="AY25" s="12"/>
      <c r="AZ25" s="12"/>
      <c r="BA25" s="12"/>
    </row>
    <row r="26" spans="1:53" ht="16.5" customHeight="1" x14ac:dyDescent="0.25">
      <c r="A26" s="12"/>
      <c r="B26" s="39" t="s">
        <v>51</v>
      </c>
      <c r="C26" s="39"/>
      <c r="D26" s="39"/>
      <c r="E26" s="39"/>
      <c r="F26" s="39"/>
      <c r="G26" s="1"/>
      <c r="H26" s="3"/>
      <c r="I26" s="57" t="s">
        <v>6</v>
      </c>
      <c r="J26" s="57"/>
      <c r="K26" s="57"/>
      <c r="L26" s="3"/>
      <c r="M26" s="57" t="s">
        <v>7</v>
      </c>
      <c r="N26" s="57"/>
      <c r="O26" s="57"/>
      <c r="P26" s="3"/>
      <c r="Q26" s="57" t="s">
        <v>8</v>
      </c>
      <c r="R26" s="57"/>
      <c r="S26" s="57"/>
      <c r="T26" s="3"/>
      <c r="U26" s="57" t="s">
        <v>9</v>
      </c>
      <c r="V26" s="57"/>
      <c r="W26" s="57"/>
      <c r="X26" s="3"/>
      <c r="Y26" s="57" t="s">
        <v>10</v>
      </c>
      <c r="Z26" s="57"/>
      <c r="AA26" s="57"/>
      <c r="AB26" s="3"/>
      <c r="AC26" s="57" t="s">
        <v>47</v>
      </c>
      <c r="AD26" s="57"/>
      <c r="AE26" s="57"/>
      <c r="AF26" s="3"/>
      <c r="AG26" s="57" t="s">
        <v>48</v>
      </c>
      <c r="AH26" s="57"/>
      <c r="AI26" s="57"/>
      <c r="AJ26" s="3"/>
      <c r="AK26" s="57" t="s">
        <v>48</v>
      </c>
      <c r="AL26" s="57"/>
      <c r="AM26" s="57"/>
      <c r="AN26" s="57"/>
      <c r="AO26" s="57"/>
      <c r="AP26" s="2"/>
      <c r="AQ26" s="4"/>
      <c r="AR26" s="9"/>
      <c r="AS26" s="10"/>
      <c r="AT26" s="10"/>
      <c r="AU26" s="11"/>
      <c r="AV26" s="8"/>
      <c r="AW26" s="12"/>
      <c r="AX26" s="12"/>
      <c r="AY26" s="12"/>
      <c r="AZ26" s="12"/>
      <c r="BA26" s="12"/>
    </row>
    <row r="27" spans="1:53" ht="6.9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</row>
    <row r="28" spans="1:53" ht="16.5" customHeight="1" x14ac:dyDescent="0.25">
      <c r="A28" s="12"/>
      <c r="B28" s="60" t="s">
        <v>50</v>
      </c>
      <c r="C28" s="60"/>
      <c r="D28" s="60"/>
      <c r="E28" s="60"/>
      <c r="F28" s="60"/>
      <c r="G28" s="60" t="s">
        <v>0</v>
      </c>
      <c r="H28" s="41" t="s">
        <v>1</v>
      </c>
      <c r="I28" s="53">
        <f>$X$6*$I$11</f>
        <v>28799.999999999996</v>
      </c>
      <c r="J28" s="53"/>
      <c r="K28" s="53"/>
      <c r="L28" s="42" t="s">
        <v>2</v>
      </c>
      <c r="M28" s="53">
        <f>$X$6*$M$11</f>
        <v>30599.999999999996</v>
      </c>
      <c r="N28" s="53"/>
      <c r="O28" s="53"/>
      <c r="P28" s="42" t="s">
        <v>2</v>
      </c>
      <c r="Q28" s="53">
        <f>$X$6*$Q$11</f>
        <v>32399.999999999996</v>
      </c>
      <c r="R28" s="53"/>
      <c r="S28" s="53"/>
      <c r="T28" s="42" t="s">
        <v>2</v>
      </c>
      <c r="U28" s="53">
        <f>$X$6*$U$11</f>
        <v>41400</v>
      </c>
      <c r="V28" s="53"/>
      <c r="W28" s="53"/>
      <c r="X28" s="42" t="s">
        <v>2</v>
      </c>
      <c r="Y28" s="53">
        <f>$X$6*$Y$11</f>
        <v>43200</v>
      </c>
      <c r="Z28" s="53"/>
      <c r="AA28" s="53"/>
      <c r="AB28" s="42" t="s">
        <v>2</v>
      </c>
      <c r="AC28" s="53">
        <f>$X$6*$AC$11</f>
        <v>45000</v>
      </c>
      <c r="AD28" s="53"/>
      <c r="AE28" s="53"/>
      <c r="AF28" s="42" t="s">
        <v>2</v>
      </c>
      <c r="AG28" s="53">
        <f>$X$6*$AG$11</f>
        <v>48599.999999999993</v>
      </c>
      <c r="AH28" s="53"/>
      <c r="AI28" s="53"/>
      <c r="AJ28" s="42" t="s">
        <v>2</v>
      </c>
      <c r="AK28" s="55">
        <f>$I$5</f>
        <v>35000</v>
      </c>
      <c r="AL28" s="55"/>
      <c r="AM28" s="55"/>
      <c r="AN28" s="55"/>
      <c r="AO28" s="55"/>
      <c r="AP28" s="41" t="s">
        <v>4</v>
      </c>
      <c r="AQ28" s="62" t="s">
        <v>0</v>
      </c>
      <c r="AR28" s="74">
        <f>(I28/I29)+(M28/M29)+(Q28/Q29)+(U28/U29)+(Y28/Y29)+(AC28/AC29)+(AG28/AG29)+(AK28/AK29)</f>
        <v>266164.49479925312</v>
      </c>
      <c r="AS28" s="75"/>
      <c r="AT28" s="75"/>
      <c r="AU28" s="76"/>
      <c r="AV28" s="44" t="s">
        <v>5</v>
      </c>
      <c r="AW28" s="12"/>
    </row>
    <row r="29" spans="1:53" ht="16.5" customHeight="1" x14ac:dyDescent="0.25">
      <c r="A29" s="12"/>
      <c r="B29" s="61" t="s">
        <v>51</v>
      </c>
      <c r="C29" s="61"/>
      <c r="D29" s="61"/>
      <c r="E29" s="61"/>
      <c r="F29" s="61"/>
      <c r="G29" s="60"/>
      <c r="H29" s="42"/>
      <c r="I29" s="54">
        <f>(1+$V$7)*1</f>
        <v>1.03</v>
      </c>
      <c r="J29" s="54"/>
      <c r="K29" s="54"/>
      <c r="L29" s="42"/>
      <c r="M29" s="54">
        <f>(1+$V$7)^2</f>
        <v>1.0609</v>
      </c>
      <c r="N29" s="54"/>
      <c r="O29" s="54"/>
      <c r="P29" s="42"/>
      <c r="Q29" s="54">
        <f>(1+$V$7)^3</f>
        <v>1.092727</v>
      </c>
      <c r="R29" s="54"/>
      <c r="S29" s="54"/>
      <c r="T29" s="42"/>
      <c r="U29" s="54">
        <f>(1+$V$7)^4</f>
        <v>1.1255088099999999</v>
      </c>
      <c r="V29" s="54"/>
      <c r="W29" s="54"/>
      <c r="X29" s="42"/>
      <c r="Y29" s="54">
        <f>(1+$V$7)^5</f>
        <v>1.1592740742999998</v>
      </c>
      <c r="Z29" s="54"/>
      <c r="AA29" s="54"/>
      <c r="AB29" s="42"/>
      <c r="AC29" s="54">
        <f>(1+$V$7)^6</f>
        <v>1.1940522965289999</v>
      </c>
      <c r="AD29" s="54"/>
      <c r="AE29" s="54"/>
      <c r="AF29" s="42"/>
      <c r="AG29" s="54">
        <f>(1+$V$7)^7</f>
        <v>1.22987386542487</v>
      </c>
      <c r="AH29" s="54"/>
      <c r="AI29" s="54"/>
      <c r="AJ29" s="42"/>
      <c r="AK29" s="54">
        <f>(1+$V$7)^7</f>
        <v>1.22987386542487</v>
      </c>
      <c r="AL29" s="54"/>
      <c r="AM29" s="54"/>
      <c r="AN29" s="54"/>
      <c r="AO29" s="54"/>
      <c r="AP29" s="41"/>
      <c r="AQ29" s="62"/>
      <c r="AR29" s="77"/>
      <c r="AS29" s="78"/>
      <c r="AT29" s="78"/>
      <c r="AU29" s="79"/>
      <c r="AV29" s="44"/>
      <c r="AW29" s="12"/>
    </row>
    <row r="30" spans="1:53" ht="1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</row>
    <row r="31" spans="1:53" ht="16.5" customHeight="1" x14ac:dyDescent="0.25">
      <c r="A31" s="14">
        <v>2</v>
      </c>
      <c r="B31" s="1" t="s">
        <v>50</v>
      </c>
      <c r="C31" s="1"/>
      <c r="D31" s="1"/>
      <c r="E31" s="1"/>
      <c r="F31" s="1"/>
      <c r="G31" s="1" t="s">
        <v>0</v>
      </c>
      <c r="H31" s="2" t="s">
        <v>1</v>
      </c>
      <c r="I31" s="46" t="s">
        <v>41</v>
      </c>
      <c r="J31" s="46"/>
      <c r="K31" s="46"/>
      <c r="L31" s="3" t="s">
        <v>2</v>
      </c>
      <c r="M31" s="56" t="s">
        <v>42</v>
      </c>
      <c r="N31" s="56"/>
      <c r="O31" s="56"/>
      <c r="P31" s="3" t="s">
        <v>2</v>
      </c>
      <c r="Q31" s="58" t="s">
        <v>52</v>
      </c>
      <c r="R31" s="58"/>
      <c r="S31" s="58"/>
      <c r="T31" s="3" t="s">
        <v>2</v>
      </c>
      <c r="U31" s="56" t="s">
        <v>43</v>
      </c>
      <c r="V31" s="56"/>
      <c r="W31" s="56"/>
      <c r="X31" s="3" t="s">
        <v>2</v>
      </c>
      <c r="Y31" s="58" t="s">
        <v>44</v>
      </c>
      <c r="Z31" s="58"/>
      <c r="AA31" s="58"/>
      <c r="AB31" s="3" t="s">
        <v>2</v>
      </c>
      <c r="AC31" s="58" t="s">
        <v>45</v>
      </c>
      <c r="AD31" s="58"/>
      <c r="AE31" s="58"/>
      <c r="AF31" s="3" t="s">
        <v>2</v>
      </c>
      <c r="AG31" s="58" t="s">
        <v>46</v>
      </c>
      <c r="AH31" s="58"/>
      <c r="AI31" s="58"/>
      <c r="AJ31" s="3" t="s">
        <v>2</v>
      </c>
      <c r="AK31" s="59" t="s">
        <v>3</v>
      </c>
      <c r="AL31" s="59"/>
      <c r="AM31" s="59"/>
      <c r="AN31" s="59"/>
      <c r="AO31" s="59"/>
      <c r="AP31" s="2" t="s">
        <v>4</v>
      </c>
      <c r="AQ31" s="4" t="s">
        <v>0</v>
      </c>
      <c r="AR31" s="5" t="s">
        <v>55</v>
      </c>
      <c r="AS31" s="6"/>
      <c r="AT31" s="6"/>
      <c r="AU31" s="7"/>
      <c r="AV31" s="8" t="s">
        <v>5</v>
      </c>
      <c r="AW31" s="12"/>
    </row>
    <row r="32" spans="1:53" ht="16.5" customHeight="1" x14ac:dyDescent="0.25">
      <c r="A32" s="12"/>
      <c r="B32" s="39" t="s">
        <v>53</v>
      </c>
      <c r="C32" s="39"/>
      <c r="D32" s="39"/>
      <c r="E32" s="39"/>
      <c r="F32" s="39"/>
      <c r="G32" s="1"/>
      <c r="H32" s="3"/>
      <c r="I32" s="47" t="s">
        <v>6</v>
      </c>
      <c r="J32" s="47"/>
      <c r="K32" s="47"/>
      <c r="L32" s="3"/>
      <c r="M32" s="57" t="s">
        <v>6</v>
      </c>
      <c r="N32" s="57"/>
      <c r="O32" s="57"/>
      <c r="P32" s="3"/>
      <c r="Q32" s="57" t="s">
        <v>7</v>
      </c>
      <c r="R32" s="57"/>
      <c r="S32" s="57"/>
      <c r="T32" s="3"/>
      <c r="U32" s="57" t="s">
        <v>8</v>
      </c>
      <c r="V32" s="57"/>
      <c r="W32" s="57"/>
      <c r="X32" s="3"/>
      <c r="Y32" s="57" t="s">
        <v>9</v>
      </c>
      <c r="Z32" s="57"/>
      <c r="AA32" s="57"/>
      <c r="AB32" s="3"/>
      <c r="AC32" s="57" t="s">
        <v>10</v>
      </c>
      <c r="AD32" s="57"/>
      <c r="AE32" s="57"/>
      <c r="AF32" s="3"/>
      <c r="AG32" s="57" t="s">
        <v>47</v>
      </c>
      <c r="AH32" s="57"/>
      <c r="AI32" s="57"/>
      <c r="AJ32" s="3"/>
      <c r="AK32" s="57" t="s">
        <v>47</v>
      </c>
      <c r="AL32" s="57"/>
      <c r="AM32" s="57"/>
      <c r="AN32" s="57"/>
      <c r="AO32" s="57"/>
      <c r="AP32" s="2"/>
      <c r="AQ32" s="4"/>
      <c r="AR32" s="9"/>
      <c r="AS32" s="10"/>
      <c r="AT32" s="10"/>
      <c r="AU32" s="11"/>
      <c r="AV32" s="8"/>
      <c r="AW32" s="12"/>
    </row>
    <row r="33" spans="1:49" ht="6.9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</row>
    <row r="34" spans="1:49" ht="16.5" customHeight="1" x14ac:dyDescent="0.25">
      <c r="A34" s="12"/>
      <c r="B34" s="60" t="s">
        <v>50</v>
      </c>
      <c r="C34" s="60"/>
      <c r="D34" s="60"/>
      <c r="E34" s="60"/>
      <c r="F34" s="60"/>
      <c r="G34" s="60" t="s">
        <v>0</v>
      </c>
      <c r="H34" s="41" t="s">
        <v>1</v>
      </c>
      <c r="I34" s="43"/>
      <c r="J34" s="43"/>
      <c r="K34" s="43"/>
      <c r="L34" s="42"/>
      <c r="M34" s="53">
        <f>$X$6*$M$11</f>
        <v>30599.999999999996</v>
      </c>
      <c r="N34" s="53"/>
      <c r="O34" s="53"/>
      <c r="P34" s="42" t="s">
        <v>2</v>
      </c>
      <c r="Q34" s="53">
        <f>$X$6*$Q$11</f>
        <v>32399.999999999996</v>
      </c>
      <c r="R34" s="53"/>
      <c r="S34" s="53"/>
      <c r="T34" s="42" t="s">
        <v>2</v>
      </c>
      <c r="U34" s="53">
        <f>$X$6*$U$11</f>
        <v>41400</v>
      </c>
      <c r="V34" s="53"/>
      <c r="W34" s="53"/>
      <c r="X34" s="42" t="s">
        <v>2</v>
      </c>
      <c r="Y34" s="53">
        <f>$X$6*$Y$11</f>
        <v>43200</v>
      </c>
      <c r="Z34" s="53"/>
      <c r="AA34" s="53"/>
      <c r="AB34" s="42" t="s">
        <v>2</v>
      </c>
      <c r="AC34" s="53">
        <f>$X$6*$AC$11</f>
        <v>45000</v>
      </c>
      <c r="AD34" s="53"/>
      <c r="AE34" s="53"/>
      <c r="AF34" s="42" t="s">
        <v>2</v>
      </c>
      <c r="AG34" s="53">
        <f>$X$6*$AG$11</f>
        <v>48599.999999999993</v>
      </c>
      <c r="AH34" s="53"/>
      <c r="AI34" s="53"/>
      <c r="AJ34" s="42" t="s">
        <v>2</v>
      </c>
      <c r="AK34" s="55">
        <f>$I$5</f>
        <v>35000</v>
      </c>
      <c r="AL34" s="55"/>
      <c r="AM34" s="55"/>
      <c r="AN34" s="55"/>
      <c r="AO34" s="55"/>
      <c r="AP34" s="41" t="s">
        <v>4</v>
      </c>
      <c r="AQ34" s="62" t="s">
        <v>0</v>
      </c>
      <c r="AR34" s="74">
        <f>(M34/M35)+(Q34/Q35)+(U34/U35)+(Y34/Y35)+(AC34/AC35)+(AG34/AG35)+(AK34/AK35)</f>
        <v>245349.42964323075</v>
      </c>
      <c r="AS34" s="75"/>
      <c r="AT34" s="75"/>
      <c r="AU34" s="76"/>
      <c r="AV34" s="44" t="s">
        <v>5</v>
      </c>
      <c r="AW34" s="12"/>
    </row>
    <row r="35" spans="1:49" ht="16.5" customHeight="1" x14ac:dyDescent="0.25">
      <c r="A35" s="12"/>
      <c r="B35" s="61" t="s">
        <v>53</v>
      </c>
      <c r="C35" s="61"/>
      <c r="D35" s="61"/>
      <c r="E35" s="61"/>
      <c r="F35" s="61"/>
      <c r="G35" s="60"/>
      <c r="H35" s="42"/>
      <c r="I35" s="48"/>
      <c r="J35" s="48"/>
      <c r="K35" s="48"/>
      <c r="L35" s="42"/>
      <c r="M35" s="54">
        <f>(1+$V$7)^1</f>
        <v>1.03</v>
      </c>
      <c r="N35" s="54"/>
      <c r="O35" s="54"/>
      <c r="P35" s="42"/>
      <c r="Q35" s="54">
        <f>(1+$V$7)^2</f>
        <v>1.0609</v>
      </c>
      <c r="R35" s="54"/>
      <c r="S35" s="54"/>
      <c r="T35" s="42"/>
      <c r="U35" s="54">
        <f>(1+$V$7)^3</f>
        <v>1.092727</v>
      </c>
      <c r="V35" s="54"/>
      <c r="W35" s="54"/>
      <c r="X35" s="42"/>
      <c r="Y35" s="54">
        <f>(1+$V$7)^4</f>
        <v>1.1255088099999999</v>
      </c>
      <c r="Z35" s="54"/>
      <c r="AA35" s="54"/>
      <c r="AB35" s="42"/>
      <c r="AC35" s="54">
        <f>(1+$V$7)^5</f>
        <v>1.1592740742999998</v>
      </c>
      <c r="AD35" s="54"/>
      <c r="AE35" s="54"/>
      <c r="AF35" s="42"/>
      <c r="AG35" s="54">
        <f>(1+$V$7)^6</f>
        <v>1.1940522965289999</v>
      </c>
      <c r="AH35" s="54"/>
      <c r="AI35" s="54"/>
      <c r="AJ35" s="42"/>
      <c r="AK35" s="54">
        <f>(1+$V$7)^6</f>
        <v>1.1940522965289999</v>
      </c>
      <c r="AL35" s="54"/>
      <c r="AM35" s="54"/>
      <c r="AN35" s="54"/>
      <c r="AO35" s="54"/>
      <c r="AP35" s="41"/>
      <c r="AQ35" s="62"/>
      <c r="AR35" s="77"/>
      <c r="AS35" s="78"/>
      <c r="AT35" s="78"/>
      <c r="AU35" s="79"/>
      <c r="AV35" s="44"/>
      <c r="AW35" s="12"/>
    </row>
    <row r="36" spans="1:49" ht="1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</row>
    <row r="37" spans="1:49" ht="16.5" customHeight="1" x14ac:dyDescent="0.25">
      <c r="A37" s="14">
        <v>3</v>
      </c>
      <c r="B37" s="1" t="s">
        <v>50</v>
      </c>
      <c r="C37" s="1"/>
      <c r="D37" s="1"/>
      <c r="E37" s="1"/>
      <c r="F37" s="1"/>
      <c r="G37" s="1" t="s">
        <v>0</v>
      </c>
      <c r="H37" s="2" t="s">
        <v>1</v>
      </c>
      <c r="I37" s="46" t="s">
        <v>41</v>
      </c>
      <c r="J37" s="46"/>
      <c r="K37" s="46"/>
      <c r="L37" s="3" t="s">
        <v>2</v>
      </c>
      <c r="M37" s="46" t="s">
        <v>42</v>
      </c>
      <c r="N37" s="46"/>
      <c r="O37" s="46"/>
      <c r="P37" s="3" t="s">
        <v>2</v>
      </c>
      <c r="Q37" s="58" t="s">
        <v>52</v>
      </c>
      <c r="R37" s="58"/>
      <c r="S37" s="58"/>
      <c r="T37" s="3" t="s">
        <v>2</v>
      </c>
      <c r="U37" s="56" t="s">
        <v>43</v>
      </c>
      <c r="V37" s="56"/>
      <c r="W37" s="56"/>
      <c r="X37" s="3" t="s">
        <v>2</v>
      </c>
      <c r="Y37" s="58" t="s">
        <v>44</v>
      </c>
      <c r="Z37" s="58"/>
      <c r="AA37" s="58"/>
      <c r="AB37" s="3" t="s">
        <v>2</v>
      </c>
      <c r="AC37" s="58" t="s">
        <v>45</v>
      </c>
      <c r="AD37" s="58"/>
      <c r="AE37" s="58"/>
      <c r="AF37" s="3" t="s">
        <v>2</v>
      </c>
      <c r="AG37" s="58" t="s">
        <v>46</v>
      </c>
      <c r="AH37" s="58"/>
      <c r="AI37" s="58"/>
      <c r="AJ37" s="3" t="s">
        <v>2</v>
      </c>
      <c r="AK37" s="59" t="s">
        <v>3</v>
      </c>
      <c r="AL37" s="59"/>
      <c r="AM37" s="59"/>
      <c r="AN37" s="59"/>
      <c r="AO37" s="59"/>
      <c r="AP37" s="2" t="s">
        <v>4</v>
      </c>
      <c r="AQ37" s="4" t="s">
        <v>0</v>
      </c>
      <c r="AR37" s="5" t="s">
        <v>57</v>
      </c>
      <c r="AS37" s="6"/>
      <c r="AT37" s="6"/>
      <c r="AU37" s="7"/>
      <c r="AV37" s="8" t="s">
        <v>5</v>
      </c>
      <c r="AW37" s="12"/>
    </row>
    <row r="38" spans="1:49" ht="16.5" customHeight="1" x14ac:dyDescent="0.25">
      <c r="A38" s="12"/>
      <c r="B38" s="39" t="s">
        <v>56</v>
      </c>
      <c r="C38" s="39"/>
      <c r="D38" s="39"/>
      <c r="E38" s="39"/>
      <c r="F38" s="39"/>
      <c r="G38" s="1"/>
      <c r="H38" s="3"/>
      <c r="I38" s="47" t="s">
        <v>6</v>
      </c>
      <c r="J38" s="47"/>
      <c r="K38" s="47"/>
      <c r="L38" s="3"/>
      <c r="M38" s="47" t="s">
        <v>6</v>
      </c>
      <c r="N38" s="47"/>
      <c r="O38" s="47"/>
      <c r="P38" s="3"/>
      <c r="Q38" s="57" t="s">
        <v>6</v>
      </c>
      <c r="R38" s="57"/>
      <c r="S38" s="57"/>
      <c r="T38" s="3"/>
      <c r="U38" s="57" t="s">
        <v>7</v>
      </c>
      <c r="V38" s="57"/>
      <c r="W38" s="57"/>
      <c r="X38" s="3"/>
      <c r="Y38" s="57" t="s">
        <v>8</v>
      </c>
      <c r="Z38" s="57"/>
      <c r="AA38" s="57"/>
      <c r="AB38" s="3"/>
      <c r="AC38" s="57" t="s">
        <v>9</v>
      </c>
      <c r="AD38" s="57"/>
      <c r="AE38" s="57"/>
      <c r="AF38" s="3"/>
      <c r="AG38" s="57" t="s">
        <v>10</v>
      </c>
      <c r="AH38" s="57"/>
      <c r="AI38" s="57"/>
      <c r="AJ38" s="3"/>
      <c r="AK38" s="57" t="s">
        <v>10</v>
      </c>
      <c r="AL38" s="57"/>
      <c r="AM38" s="57"/>
      <c r="AN38" s="57"/>
      <c r="AO38" s="57"/>
      <c r="AP38" s="2"/>
      <c r="AQ38" s="4"/>
      <c r="AR38" s="9"/>
      <c r="AS38" s="10"/>
      <c r="AT38" s="10"/>
      <c r="AU38" s="11"/>
      <c r="AV38" s="8"/>
      <c r="AW38" s="12"/>
    </row>
    <row r="39" spans="1:49" ht="6.9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</row>
    <row r="40" spans="1:49" ht="16.5" customHeight="1" x14ac:dyDescent="0.25">
      <c r="A40" s="12"/>
      <c r="B40" s="60" t="s">
        <v>50</v>
      </c>
      <c r="C40" s="60"/>
      <c r="D40" s="60"/>
      <c r="E40" s="60"/>
      <c r="F40" s="60"/>
      <c r="G40" s="60" t="s">
        <v>0</v>
      </c>
      <c r="H40" s="41" t="s">
        <v>1</v>
      </c>
      <c r="I40" s="43"/>
      <c r="J40" s="43"/>
      <c r="K40" s="43"/>
      <c r="L40" s="48"/>
      <c r="M40" s="43"/>
      <c r="N40" s="43"/>
      <c r="O40" s="43"/>
      <c r="P40" s="48"/>
      <c r="Q40" s="53">
        <f>$X$6*$Q$11</f>
        <v>32399.999999999996</v>
      </c>
      <c r="R40" s="53"/>
      <c r="S40" s="53"/>
      <c r="T40" s="42" t="s">
        <v>2</v>
      </c>
      <c r="U40" s="53">
        <f>$X$6*$U$11</f>
        <v>41400</v>
      </c>
      <c r="V40" s="53"/>
      <c r="W40" s="53"/>
      <c r="X40" s="42" t="s">
        <v>2</v>
      </c>
      <c r="Y40" s="53">
        <f>$X$6*$Y$11</f>
        <v>43200</v>
      </c>
      <c r="Z40" s="53"/>
      <c r="AA40" s="53"/>
      <c r="AB40" s="42" t="s">
        <v>2</v>
      </c>
      <c r="AC40" s="53">
        <f>$X$6*$AC$11</f>
        <v>45000</v>
      </c>
      <c r="AD40" s="53"/>
      <c r="AE40" s="53"/>
      <c r="AF40" s="42" t="s">
        <v>2</v>
      </c>
      <c r="AG40" s="53">
        <f>$X$6*$AG$11</f>
        <v>48599.999999999993</v>
      </c>
      <c r="AH40" s="53"/>
      <c r="AI40" s="53"/>
      <c r="AJ40" s="42" t="s">
        <v>2</v>
      </c>
      <c r="AK40" s="55">
        <f>$I$5</f>
        <v>35000</v>
      </c>
      <c r="AL40" s="55"/>
      <c r="AM40" s="55"/>
      <c r="AN40" s="55"/>
      <c r="AO40" s="55"/>
      <c r="AP40" s="41" t="s">
        <v>4</v>
      </c>
      <c r="AQ40" s="62" t="s">
        <v>0</v>
      </c>
      <c r="AR40" s="74">
        <f>(Q40/Q41)+(U40/U41)+(Y40/Y41)+(AC40/AC41)+(AG40/AG41)+(AK40/AK41)</f>
        <v>222109.9125325277</v>
      </c>
      <c r="AS40" s="75"/>
      <c r="AT40" s="75"/>
      <c r="AU40" s="76"/>
      <c r="AV40" s="44" t="s">
        <v>5</v>
      </c>
      <c r="AW40" s="12"/>
    </row>
    <row r="41" spans="1:49" ht="16.5" customHeight="1" x14ac:dyDescent="0.25">
      <c r="A41" s="12"/>
      <c r="B41" s="61" t="s">
        <v>56</v>
      </c>
      <c r="C41" s="61"/>
      <c r="D41" s="61"/>
      <c r="E41" s="61"/>
      <c r="F41" s="61"/>
      <c r="G41" s="60"/>
      <c r="H41" s="42"/>
      <c r="I41" s="48"/>
      <c r="J41" s="48"/>
      <c r="K41" s="48"/>
      <c r="L41" s="48"/>
      <c r="M41" s="48"/>
      <c r="N41" s="48"/>
      <c r="O41" s="48"/>
      <c r="P41" s="48"/>
      <c r="Q41" s="54">
        <f>(1+$V$7)^1</f>
        <v>1.03</v>
      </c>
      <c r="R41" s="54"/>
      <c r="S41" s="54"/>
      <c r="T41" s="42"/>
      <c r="U41" s="54">
        <f>(1+$V$7)^2</f>
        <v>1.0609</v>
      </c>
      <c r="V41" s="54"/>
      <c r="W41" s="54"/>
      <c r="X41" s="42"/>
      <c r="Y41" s="54">
        <f>(1+$V$7)^3</f>
        <v>1.092727</v>
      </c>
      <c r="Z41" s="54"/>
      <c r="AA41" s="54"/>
      <c r="AB41" s="42"/>
      <c r="AC41" s="54">
        <f>(1+$V$7)^4</f>
        <v>1.1255088099999999</v>
      </c>
      <c r="AD41" s="54"/>
      <c r="AE41" s="54"/>
      <c r="AF41" s="42"/>
      <c r="AG41" s="54">
        <f>(1+$V$7)^5</f>
        <v>1.1592740742999998</v>
      </c>
      <c r="AH41" s="54"/>
      <c r="AI41" s="54"/>
      <c r="AJ41" s="42"/>
      <c r="AK41" s="54">
        <f>(1+$V$7)^5</f>
        <v>1.1592740742999998</v>
      </c>
      <c r="AL41" s="54"/>
      <c r="AM41" s="54"/>
      <c r="AN41" s="54"/>
      <c r="AO41" s="54"/>
      <c r="AP41" s="41"/>
      <c r="AQ41" s="62"/>
      <c r="AR41" s="77"/>
      <c r="AS41" s="78"/>
      <c r="AT41" s="78"/>
      <c r="AU41" s="79"/>
      <c r="AV41" s="44"/>
      <c r="AW41" s="12"/>
    </row>
    <row r="42" spans="1:49" ht="1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</row>
    <row r="43" spans="1:49" ht="16.5" x14ac:dyDescent="0.25">
      <c r="A43" s="14">
        <v>4</v>
      </c>
      <c r="B43" s="1" t="s">
        <v>50</v>
      </c>
      <c r="C43" s="1"/>
      <c r="D43" s="1"/>
      <c r="E43" s="1"/>
      <c r="F43" s="1"/>
      <c r="G43" s="1" t="s">
        <v>0</v>
      </c>
      <c r="H43" s="2" t="s">
        <v>1</v>
      </c>
      <c r="I43" s="46" t="s">
        <v>41</v>
      </c>
      <c r="J43" s="46"/>
      <c r="K43" s="46"/>
      <c r="L43" s="3" t="s">
        <v>2</v>
      </c>
      <c r="M43" s="46" t="s">
        <v>42</v>
      </c>
      <c r="N43" s="46"/>
      <c r="O43" s="46"/>
      <c r="P43" s="3" t="s">
        <v>2</v>
      </c>
      <c r="Q43" s="46" t="s">
        <v>52</v>
      </c>
      <c r="R43" s="46"/>
      <c r="S43" s="46"/>
      <c r="T43" s="3" t="s">
        <v>2</v>
      </c>
      <c r="U43" s="56" t="s">
        <v>43</v>
      </c>
      <c r="V43" s="56"/>
      <c r="W43" s="56"/>
      <c r="X43" s="3" t="s">
        <v>2</v>
      </c>
      <c r="Y43" s="58" t="s">
        <v>44</v>
      </c>
      <c r="Z43" s="58"/>
      <c r="AA43" s="58"/>
      <c r="AB43" s="3" t="s">
        <v>2</v>
      </c>
      <c r="AC43" s="58" t="s">
        <v>45</v>
      </c>
      <c r="AD43" s="58"/>
      <c r="AE43" s="58"/>
      <c r="AF43" s="3" t="s">
        <v>2</v>
      </c>
      <c r="AG43" s="58" t="s">
        <v>46</v>
      </c>
      <c r="AH43" s="58"/>
      <c r="AI43" s="58"/>
      <c r="AJ43" s="3" t="s">
        <v>2</v>
      </c>
      <c r="AK43" s="59" t="s">
        <v>3</v>
      </c>
      <c r="AL43" s="59"/>
      <c r="AM43" s="59"/>
      <c r="AN43" s="59"/>
      <c r="AO43" s="59"/>
      <c r="AP43" s="2" t="s">
        <v>4</v>
      </c>
      <c r="AQ43" s="4" t="s">
        <v>0</v>
      </c>
      <c r="AR43" s="5" t="s">
        <v>60</v>
      </c>
      <c r="AS43" s="6"/>
      <c r="AT43" s="6"/>
      <c r="AU43" s="7"/>
      <c r="AV43" s="8" t="s">
        <v>5</v>
      </c>
      <c r="AW43" s="12"/>
    </row>
    <row r="44" spans="1:49" ht="16.5" x14ac:dyDescent="0.25">
      <c r="A44" s="12"/>
      <c r="B44" s="39" t="s">
        <v>58</v>
      </c>
      <c r="C44" s="39"/>
      <c r="D44" s="39"/>
      <c r="E44" s="39"/>
      <c r="F44" s="39"/>
      <c r="G44" s="1"/>
      <c r="H44" s="3"/>
      <c r="I44" s="47" t="s">
        <v>6</v>
      </c>
      <c r="J44" s="47"/>
      <c r="K44" s="47"/>
      <c r="L44" s="3"/>
      <c r="M44" s="47" t="s">
        <v>6</v>
      </c>
      <c r="N44" s="47"/>
      <c r="O44" s="47"/>
      <c r="P44" s="3"/>
      <c r="Q44" s="47" t="s">
        <v>6</v>
      </c>
      <c r="R44" s="47"/>
      <c r="S44" s="47"/>
      <c r="T44" s="3"/>
      <c r="U44" s="57" t="s">
        <v>6</v>
      </c>
      <c r="V44" s="57"/>
      <c r="W44" s="57"/>
      <c r="X44" s="3"/>
      <c r="Y44" s="57" t="s">
        <v>7</v>
      </c>
      <c r="Z44" s="57"/>
      <c r="AA44" s="57"/>
      <c r="AB44" s="3"/>
      <c r="AC44" s="57" t="s">
        <v>8</v>
      </c>
      <c r="AD44" s="57"/>
      <c r="AE44" s="57"/>
      <c r="AF44" s="3"/>
      <c r="AG44" s="57" t="s">
        <v>9</v>
      </c>
      <c r="AH44" s="57"/>
      <c r="AI44" s="57"/>
      <c r="AJ44" s="3"/>
      <c r="AK44" s="57" t="s">
        <v>9</v>
      </c>
      <c r="AL44" s="57"/>
      <c r="AM44" s="57"/>
      <c r="AN44" s="57"/>
      <c r="AO44" s="57"/>
      <c r="AP44" s="2"/>
      <c r="AQ44" s="4"/>
      <c r="AR44" s="9"/>
      <c r="AS44" s="10"/>
      <c r="AT44" s="10"/>
      <c r="AU44" s="11"/>
      <c r="AV44" s="8"/>
      <c r="AW44" s="12"/>
    </row>
    <row r="45" spans="1:49" ht="6.9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</row>
    <row r="46" spans="1:49" x14ac:dyDescent="0.25">
      <c r="A46" s="12"/>
      <c r="B46" s="60" t="s">
        <v>50</v>
      </c>
      <c r="C46" s="60"/>
      <c r="D46" s="60"/>
      <c r="E46" s="60"/>
      <c r="F46" s="60"/>
      <c r="G46" s="60" t="s">
        <v>0</v>
      </c>
      <c r="H46" s="41" t="s">
        <v>1</v>
      </c>
      <c r="I46" s="43"/>
      <c r="J46" s="43"/>
      <c r="K46" s="43"/>
      <c r="L46" s="48"/>
      <c r="M46" s="43"/>
      <c r="N46" s="43"/>
      <c r="O46" s="43"/>
      <c r="P46" s="48"/>
      <c r="Q46" s="43"/>
      <c r="R46" s="43"/>
      <c r="S46" s="43"/>
      <c r="T46" s="42"/>
      <c r="U46" s="53">
        <f>$X$6*$U$11</f>
        <v>41400</v>
      </c>
      <c r="V46" s="53"/>
      <c r="W46" s="53"/>
      <c r="X46" s="42" t="s">
        <v>2</v>
      </c>
      <c r="Y46" s="53">
        <f>$X$6*$Y$11</f>
        <v>43200</v>
      </c>
      <c r="Z46" s="53"/>
      <c r="AA46" s="53"/>
      <c r="AB46" s="42" t="s">
        <v>2</v>
      </c>
      <c r="AC46" s="53">
        <f>$X$6*$AC$11</f>
        <v>45000</v>
      </c>
      <c r="AD46" s="53"/>
      <c r="AE46" s="53"/>
      <c r="AF46" s="42" t="s">
        <v>2</v>
      </c>
      <c r="AG46" s="53">
        <f>$X$6*$AG$11</f>
        <v>48599.999999999993</v>
      </c>
      <c r="AH46" s="53"/>
      <c r="AI46" s="53"/>
      <c r="AJ46" s="42" t="s">
        <v>2</v>
      </c>
      <c r="AK46" s="55">
        <f>$I$5</f>
        <v>35000</v>
      </c>
      <c r="AL46" s="55"/>
      <c r="AM46" s="55"/>
      <c r="AN46" s="55"/>
      <c r="AO46" s="55"/>
      <c r="AP46" s="41" t="s">
        <v>4</v>
      </c>
      <c r="AQ46" s="62" t="s">
        <v>0</v>
      </c>
      <c r="AR46" s="74">
        <f>(U46/U47)+(Y46/Y47)+(AC46/AC47)+(AG46/AG47)+(AK46/AK47)</f>
        <v>196373.20990850352</v>
      </c>
      <c r="AS46" s="75"/>
      <c r="AT46" s="75"/>
      <c r="AU46" s="76"/>
      <c r="AV46" s="44" t="s">
        <v>5</v>
      </c>
      <c r="AW46" s="12"/>
    </row>
    <row r="47" spans="1:49" x14ac:dyDescent="0.25">
      <c r="A47" s="12"/>
      <c r="B47" s="61" t="s">
        <v>58</v>
      </c>
      <c r="C47" s="61"/>
      <c r="D47" s="61"/>
      <c r="E47" s="61"/>
      <c r="F47" s="61"/>
      <c r="G47" s="60"/>
      <c r="H47" s="42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/>
      <c r="U47" s="54">
        <f>(1+$V$7)^1</f>
        <v>1.03</v>
      </c>
      <c r="V47" s="54"/>
      <c r="W47" s="54"/>
      <c r="X47" s="42"/>
      <c r="Y47" s="54">
        <f>(1+$V$7)^2</f>
        <v>1.0609</v>
      </c>
      <c r="Z47" s="54"/>
      <c r="AA47" s="54"/>
      <c r="AB47" s="42"/>
      <c r="AC47" s="54">
        <f>(1+$V$7)^3</f>
        <v>1.092727</v>
      </c>
      <c r="AD47" s="54"/>
      <c r="AE47" s="54"/>
      <c r="AF47" s="42"/>
      <c r="AG47" s="54">
        <f>(1+$V$7)^4</f>
        <v>1.1255088099999999</v>
      </c>
      <c r="AH47" s="54"/>
      <c r="AI47" s="54"/>
      <c r="AJ47" s="42"/>
      <c r="AK47" s="54">
        <f>(1+$V$7)^4</f>
        <v>1.1255088099999999</v>
      </c>
      <c r="AL47" s="54"/>
      <c r="AM47" s="54"/>
      <c r="AN47" s="54"/>
      <c r="AO47" s="54"/>
      <c r="AP47" s="41"/>
      <c r="AQ47" s="62"/>
      <c r="AR47" s="77"/>
      <c r="AS47" s="78"/>
      <c r="AT47" s="78"/>
      <c r="AU47" s="79"/>
      <c r="AV47" s="44"/>
      <c r="AW47" s="12"/>
    </row>
    <row r="48" spans="1:49" ht="1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</row>
    <row r="49" spans="1:49" ht="16.5" customHeight="1" x14ac:dyDescent="0.25">
      <c r="A49" s="14">
        <v>5</v>
      </c>
      <c r="B49" s="1" t="s">
        <v>50</v>
      </c>
      <c r="C49" s="1"/>
      <c r="D49" s="1"/>
      <c r="E49" s="1"/>
      <c r="F49" s="1"/>
      <c r="G49" s="1" t="s">
        <v>0</v>
      </c>
      <c r="H49" s="2" t="s">
        <v>1</v>
      </c>
      <c r="I49" s="46" t="s">
        <v>41</v>
      </c>
      <c r="J49" s="46"/>
      <c r="K49" s="46"/>
      <c r="L49" s="3" t="s">
        <v>2</v>
      </c>
      <c r="M49" s="46" t="s">
        <v>42</v>
      </c>
      <c r="N49" s="46"/>
      <c r="O49" s="46"/>
      <c r="P49" s="3" t="s">
        <v>2</v>
      </c>
      <c r="Q49" s="46" t="s">
        <v>52</v>
      </c>
      <c r="R49" s="46"/>
      <c r="S49" s="46"/>
      <c r="T49" s="3" t="s">
        <v>2</v>
      </c>
      <c r="U49" s="46" t="s">
        <v>43</v>
      </c>
      <c r="V49" s="46"/>
      <c r="W49" s="46"/>
      <c r="X49" s="3" t="s">
        <v>2</v>
      </c>
      <c r="Y49" s="58" t="s">
        <v>44</v>
      </c>
      <c r="Z49" s="58"/>
      <c r="AA49" s="58"/>
      <c r="AB49" s="3" t="s">
        <v>2</v>
      </c>
      <c r="AC49" s="58" t="s">
        <v>45</v>
      </c>
      <c r="AD49" s="58"/>
      <c r="AE49" s="58"/>
      <c r="AF49" s="3" t="s">
        <v>2</v>
      </c>
      <c r="AG49" s="58" t="s">
        <v>46</v>
      </c>
      <c r="AH49" s="58"/>
      <c r="AI49" s="58"/>
      <c r="AJ49" s="3" t="s">
        <v>2</v>
      </c>
      <c r="AK49" s="59" t="s">
        <v>3</v>
      </c>
      <c r="AL49" s="59"/>
      <c r="AM49" s="59"/>
      <c r="AN49" s="59"/>
      <c r="AO49" s="59"/>
      <c r="AP49" s="2" t="s">
        <v>4</v>
      </c>
      <c r="AQ49" s="4" t="s">
        <v>0</v>
      </c>
      <c r="AR49" s="5" t="s">
        <v>61</v>
      </c>
      <c r="AS49" s="6"/>
      <c r="AT49" s="6"/>
      <c r="AU49" s="7"/>
      <c r="AV49" s="8" t="s">
        <v>5</v>
      </c>
      <c r="AW49" s="12"/>
    </row>
    <row r="50" spans="1:49" ht="16.5" customHeight="1" x14ac:dyDescent="0.25">
      <c r="A50" s="12"/>
      <c r="B50" s="39" t="s">
        <v>59</v>
      </c>
      <c r="C50" s="39"/>
      <c r="D50" s="39"/>
      <c r="E50" s="39"/>
      <c r="F50" s="39"/>
      <c r="G50" s="1"/>
      <c r="H50" s="3"/>
      <c r="I50" s="47" t="s">
        <v>6</v>
      </c>
      <c r="J50" s="47"/>
      <c r="K50" s="47"/>
      <c r="L50" s="3"/>
      <c r="M50" s="47" t="s">
        <v>6</v>
      </c>
      <c r="N50" s="47"/>
      <c r="O50" s="47"/>
      <c r="P50" s="3"/>
      <c r="Q50" s="47" t="s">
        <v>6</v>
      </c>
      <c r="R50" s="47"/>
      <c r="S50" s="47"/>
      <c r="T50" s="3"/>
      <c r="U50" s="47" t="s">
        <v>7</v>
      </c>
      <c r="V50" s="47"/>
      <c r="W50" s="47"/>
      <c r="X50" s="3"/>
      <c r="Y50" s="57" t="s">
        <v>6</v>
      </c>
      <c r="Z50" s="57"/>
      <c r="AA50" s="57"/>
      <c r="AB50" s="3"/>
      <c r="AC50" s="57" t="s">
        <v>7</v>
      </c>
      <c r="AD50" s="57"/>
      <c r="AE50" s="57"/>
      <c r="AF50" s="3"/>
      <c r="AG50" s="57" t="s">
        <v>8</v>
      </c>
      <c r="AH50" s="57"/>
      <c r="AI50" s="57"/>
      <c r="AJ50" s="3"/>
      <c r="AK50" s="57" t="s">
        <v>8</v>
      </c>
      <c r="AL50" s="57"/>
      <c r="AM50" s="57"/>
      <c r="AN50" s="57"/>
      <c r="AO50" s="57"/>
      <c r="AP50" s="2"/>
      <c r="AQ50" s="4"/>
      <c r="AR50" s="9"/>
      <c r="AS50" s="10"/>
      <c r="AT50" s="10"/>
      <c r="AU50" s="11"/>
      <c r="AV50" s="8"/>
      <c r="AW50" s="12"/>
    </row>
    <row r="51" spans="1:49" ht="6.9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</row>
    <row r="52" spans="1:49" ht="16.5" customHeight="1" x14ac:dyDescent="0.25">
      <c r="A52" s="12"/>
      <c r="B52" s="60" t="s">
        <v>50</v>
      </c>
      <c r="C52" s="60"/>
      <c r="D52" s="60"/>
      <c r="E52" s="60"/>
      <c r="F52" s="60"/>
      <c r="G52" s="60" t="s">
        <v>0</v>
      </c>
      <c r="H52" s="41" t="s">
        <v>1</v>
      </c>
      <c r="I52" s="43"/>
      <c r="J52" s="43"/>
      <c r="K52" s="43"/>
      <c r="L52" s="48"/>
      <c r="M52" s="43"/>
      <c r="N52" s="43"/>
      <c r="O52" s="43"/>
      <c r="P52" s="48"/>
      <c r="Q52" s="43"/>
      <c r="R52" s="43"/>
      <c r="S52" s="43"/>
      <c r="T52" s="42"/>
      <c r="U52" s="43"/>
      <c r="V52" s="43"/>
      <c r="W52" s="43"/>
      <c r="X52" s="42"/>
      <c r="Y52" s="53">
        <f>$X$6*$Y$11</f>
        <v>43200</v>
      </c>
      <c r="Z52" s="53"/>
      <c r="AA52" s="53"/>
      <c r="AB52" s="42" t="s">
        <v>2</v>
      </c>
      <c r="AC52" s="53">
        <f>$X$6*$AC$11</f>
        <v>45000</v>
      </c>
      <c r="AD52" s="53"/>
      <c r="AE52" s="53"/>
      <c r="AF52" s="42" t="s">
        <v>2</v>
      </c>
      <c r="AG52" s="53">
        <f>$X$6*$AG$11</f>
        <v>48599.999999999993</v>
      </c>
      <c r="AH52" s="53"/>
      <c r="AI52" s="53"/>
      <c r="AJ52" s="42" t="s">
        <v>2</v>
      </c>
      <c r="AK52" s="55">
        <f>$I$5</f>
        <v>35000</v>
      </c>
      <c r="AL52" s="55"/>
      <c r="AM52" s="55"/>
      <c r="AN52" s="55"/>
      <c r="AO52" s="55"/>
      <c r="AP52" s="41" t="s">
        <v>4</v>
      </c>
      <c r="AQ52" s="62" t="s">
        <v>0</v>
      </c>
      <c r="AR52" s="74">
        <f>(Y52/Y53)+(AC52/AC53)+(AG52/AG53)+(AK52/AK53)</f>
        <v>160864.4062057586</v>
      </c>
      <c r="AS52" s="75"/>
      <c r="AT52" s="75"/>
      <c r="AU52" s="76"/>
      <c r="AV52" s="44" t="s">
        <v>5</v>
      </c>
      <c r="AW52" s="12"/>
    </row>
    <row r="53" spans="1:49" ht="16.5" customHeight="1" x14ac:dyDescent="0.25">
      <c r="A53" s="12"/>
      <c r="B53" s="61" t="s">
        <v>59</v>
      </c>
      <c r="C53" s="61"/>
      <c r="D53" s="61"/>
      <c r="E53" s="61"/>
      <c r="F53" s="61"/>
      <c r="G53" s="60"/>
      <c r="H53" s="42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2"/>
      <c r="U53" s="48"/>
      <c r="V53" s="48"/>
      <c r="W53" s="48"/>
      <c r="X53" s="42"/>
      <c r="Y53" s="54">
        <f>(1+$V$7)^1</f>
        <v>1.03</v>
      </c>
      <c r="Z53" s="54"/>
      <c r="AA53" s="54"/>
      <c r="AB53" s="42"/>
      <c r="AC53" s="54">
        <f>(1+$V$7)^2</f>
        <v>1.0609</v>
      </c>
      <c r="AD53" s="54"/>
      <c r="AE53" s="54"/>
      <c r="AF53" s="42"/>
      <c r="AG53" s="54">
        <f>(1+$V$7)^3</f>
        <v>1.092727</v>
      </c>
      <c r="AH53" s="54"/>
      <c r="AI53" s="54"/>
      <c r="AJ53" s="42"/>
      <c r="AK53" s="54">
        <f>(1+$V$7)^3</f>
        <v>1.092727</v>
      </c>
      <c r="AL53" s="54"/>
      <c r="AM53" s="54"/>
      <c r="AN53" s="54"/>
      <c r="AO53" s="54"/>
      <c r="AP53" s="41"/>
      <c r="AQ53" s="62"/>
      <c r="AR53" s="77"/>
      <c r="AS53" s="78"/>
      <c r="AT53" s="78"/>
      <c r="AU53" s="79"/>
      <c r="AV53" s="44"/>
      <c r="AW53" s="12"/>
    </row>
    <row r="54" spans="1:49" ht="1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</row>
    <row r="55" spans="1:49" ht="16.5" customHeight="1" x14ac:dyDescent="0.25">
      <c r="A55" s="14">
        <v>6</v>
      </c>
      <c r="B55" s="1" t="s">
        <v>50</v>
      </c>
      <c r="C55" s="1"/>
      <c r="D55" s="1"/>
      <c r="E55" s="1"/>
      <c r="F55" s="1"/>
      <c r="G55" s="1" t="s">
        <v>0</v>
      </c>
      <c r="H55" s="2" t="s">
        <v>1</v>
      </c>
      <c r="I55" s="46" t="s">
        <v>41</v>
      </c>
      <c r="J55" s="46"/>
      <c r="K55" s="46"/>
      <c r="L55" s="3" t="s">
        <v>2</v>
      </c>
      <c r="M55" s="46" t="s">
        <v>42</v>
      </c>
      <c r="N55" s="46"/>
      <c r="O55" s="46"/>
      <c r="P55" s="3" t="s">
        <v>2</v>
      </c>
      <c r="Q55" s="46" t="s">
        <v>52</v>
      </c>
      <c r="R55" s="46"/>
      <c r="S55" s="46"/>
      <c r="T55" s="3" t="s">
        <v>2</v>
      </c>
      <c r="U55" s="46" t="s">
        <v>43</v>
      </c>
      <c r="V55" s="46"/>
      <c r="W55" s="46"/>
      <c r="X55" s="3" t="s">
        <v>2</v>
      </c>
      <c r="Y55" s="46" t="s">
        <v>44</v>
      </c>
      <c r="Z55" s="46"/>
      <c r="AA55" s="46"/>
      <c r="AB55" s="3" t="s">
        <v>2</v>
      </c>
      <c r="AC55" s="58" t="s">
        <v>45</v>
      </c>
      <c r="AD55" s="58"/>
      <c r="AE55" s="58"/>
      <c r="AF55" s="3" t="s">
        <v>2</v>
      </c>
      <c r="AG55" s="58" t="s">
        <v>46</v>
      </c>
      <c r="AH55" s="58"/>
      <c r="AI55" s="58"/>
      <c r="AJ55" s="3" t="s">
        <v>2</v>
      </c>
      <c r="AK55" s="59" t="s">
        <v>3</v>
      </c>
      <c r="AL55" s="59"/>
      <c r="AM55" s="59"/>
      <c r="AN55" s="59"/>
      <c r="AO55" s="59"/>
      <c r="AP55" s="2" t="s">
        <v>4</v>
      </c>
      <c r="AQ55" s="4" t="s">
        <v>0</v>
      </c>
      <c r="AR55" s="5" t="s">
        <v>63</v>
      </c>
      <c r="AS55" s="6"/>
      <c r="AT55" s="6"/>
      <c r="AU55" s="7"/>
      <c r="AV55" s="8" t="s">
        <v>5</v>
      </c>
      <c r="AW55" s="12"/>
    </row>
    <row r="56" spans="1:49" ht="16.5" customHeight="1" x14ac:dyDescent="0.25">
      <c r="A56" s="12"/>
      <c r="B56" s="39" t="s">
        <v>62</v>
      </c>
      <c r="C56" s="39"/>
      <c r="D56" s="39"/>
      <c r="E56" s="39"/>
      <c r="F56" s="39"/>
      <c r="G56" s="1"/>
      <c r="H56" s="3"/>
      <c r="I56" s="47" t="s">
        <v>6</v>
      </c>
      <c r="J56" s="47"/>
      <c r="K56" s="47"/>
      <c r="L56" s="3"/>
      <c r="M56" s="47" t="s">
        <v>6</v>
      </c>
      <c r="N56" s="47"/>
      <c r="O56" s="47"/>
      <c r="P56" s="3"/>
      <c r="Q56" s="47" t="s">
        <v>6</v>
      </c>
      <c r="R56" s="47"/>
      <c r="S56" s="47"/>
      <c r="T56" s="3"/>
      <c r="U56" s="47" t="s">
        <v>7</v>
      </c>
      <c r="V56" s="47"/>
      <c r="W56" s="47"/>
      <c r="X56" s="3"/>
      <c r="Y56" s="47" t="s">
        <v>6</v>
      </c>
      <c r="Z56" s="47"/>
      <c r="AA56" s="47"/>
      <c r="AB56" s="3"/>
      <c r="AC56" s="57" t="s">
        <v>6</v>
      </c>
      <c r="AD56" s="57"/>
      <c r="AE56" s="57"/>
      <c r="AF56" s="3"/>
      <c r="AG56" s="57" t="s">
        <v>7</v>
      </c>
      <c r="AH56" s="57"/>
      <c r="AI56" s="57"/>
      <c r="AJ56" s="3"/>
      <c r="AK56" s="57" t="s">
        <v>7</v>
      </c>
      <c r="AL56" s="57"/>
      <c r="AM56" s="57"/>
      <c r="AN56" s="57"/>
      <c r="AO56" s="57"/>
      <c r="AP56" s="2"/>
      <c r="AQ56" s="4"/>
      <c r="AR56" s="9"/>
      <c r="AS56" s="10"/>
      <c r="AT56" s="10"/>
      <c r="AU56" s="11"/>
      <c r="AV56" s="8"/>
      <c r="AW56" s="12"/>
    </row>
    <row r="57" spans="1:49" ht="6.9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</row>
    <row r="58" spans="1:49" ht="16.5" customHeight="1" x14ac:dyDescent="0.25">
      <c r="A58" s="12"/>
      <c r="B58" s="60" t="s">
        <v>50</v>
      </c>
      <c r="C58" s="60"/>
      <c r="D58" s="60"/>
      <c r="E58" s="60"/>
      <c r="F58" s="60"/>
      <c r="G58" s="60" t="s">
        <v>0</v>
      </c>
      <c r="H58" s="41" t="s">
        <v>1</v>
      </c>
      <c r="I58" s="43"/>
      <c r="J58" s="43"/>
      <c r="K58" s="43"/>
      <c r="L58" s="48"/>
      <c r="M58" s="43"/>
      <c r="N58" s="43"/>
      <c r="O58" s="43"/>
      <c r="P58" s="48"/>
      <c r="Q58" s="43"/>
      <c r="R58" s="43"/>
      <c r="S58" s="43"/>
      <c r="T58" s="42"/>
      <c r="U58" s="43"/>
      <c r="V58" s="43"/>
      <c r="W58" s="43"/>
      <c r="X58" s="42"/>
      <c r="Y58" s="43"/>
      <c r="Z58" s="43"/>
      <c r="AA58" s="43"/>
      <c r="AB58" s="42"/>
      <c r="AC58" s="53">
        <f>$X$6*$AC$11</f>
        <v>45000</v>
      </c>
      <c r="AD58" s="53"/>
      <c r="AE58" s="53"/>
      <c r="AF58" s="42" t="s">
        <v>2</v>
      </c>
      <c r="AG58" s="53">
        <f>$X$6*$AG$11</f>
        <v>48599.999999999993</v>
      </c>
      <c r="AH58" s="53"/>
      <c r="AI58" s="53"/>
      <c r="AJ58" s="42" t="s">
        <v>2</v>
      </c>
      <c r="AK58" s="55">
        <f>$I$5</f>
        <v>35000</v>
      </c>
      <c r="AL58" s="55"/>
      <c r="AM58" s="55"/>
      <c r="AN58" s="55"/>
      <c r="AO58" s="55"/>
      <c r="AP58" s="41" t="s">
        <v>4</v>
      </c>
      <c r="AQ58" s="62" t="s">
        <v>0</v>
      </c>
      <c r="AR58" s="74">
        <f>(AC58/AC59)+(AG58/AG59)+(AK58/AK59)</f>
        <v>122490.33839193136</v>
      </c>
      <c r="AS58" s="75"/>
      <c r="AT58" s="75"/>
      <c r="AU58" s="76"/>
      <c r="AV58" s="44" t="s">
        <v>5</v>
      </c>
      <c r="AW58" s="12"/>
    </row>
    <row r="59" spans="1:49" ht="16.5" customHeight="1" x14ac:dyDescent="0.25">
      <c r="A59" s="12"/>
      <c r="B59" s="61" t="s">
        <v>62</v>
      </c>
      <c r="C59" s="61"/>
      <c r="D59" s="61"/>
      <c r="E59" s="61"/>
      <c r="F59" s="61"/>
      <c r="G59" s="60"/>
      <c r="H59" s="42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2"/>
      <c r="U59" s="48"/>
      <c r="V59" s="48"/>
      <c r="W59" s="48"/>
      <c r="X59" s="42"/>
      <c r="Y59" s="48"/>
      <c r="Z59" s="48"/>
      <c r="AA59" s="48"/>
      <c r="AB59" s="42"/>
      <c r="AC59" s="54">
        <f>(1+$V$7)^1</f>
        <v>1.03</v>
      </c>
      <c r="AD59" s="54"/>
      <c r="AE59" s="54"/>
      <c r="AF59" s="42"/>
      <c r="AG59" s="54">
        <f>(1+$V$7)^2</f>
        <v>1.0609</v>
      </c>
      <c r="AH59" s="54"/>
      <c r="AI59" s="54"/>
      <c r="AJ59" s="42"/>
      <c r="AK59" s="54">
        <f>(1+$V$7)^2</f>
        <v>1.0609</v>
      </c>
      <c r="AL59" s="54"/>
      <c r="AM59" s="54"/>
      <c r="AN59" s="54"/>
      <c r="AO59" s="54"/>
      <c r="AP59" s="41"/>
      <c r="AQ59" s="62"/>
      <c r="AR59" s="77"/>
      <c r="AS59" s="78"/>
      <c r="AT59" s="78"/>
      <c r="AU59" s="79"/>
      <c r="AV59" s="44"/>
      <c r="AW59" s="12"/>
    </row>
    <row r="60" spans="1:49" ht="1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</row>
    <row r="61" spans="1:49" ht="16.5" customHeight="1" x14ac:dyDescent="0.25">
      <c r="A61" s="14">
        <v>7</v>
      </c>
      <c r="B61" s="1" t="s">
        <v>50</v>
      </c>
      <c r="C61" s="1"/>
      <c r="D61" s="1"/>
      <c r="E61" s="1"/>
      <c r="F61" s="1"/>
      <c r="G61" s="1" t="s">
        <v>0</v>
      </c>
      <c r="H61" s="2" t="s">
        <v>1</v>
      </c>
      <c r="I61" s="46" t="s">
        <v>41</v>
      </c>
      <c r="J61" s="46"/>
      <c r="K61" s="46"/>
      <c r="L61" s="3" t="s">
        <v>2</v>
      </c>
      <c r="M61" s="46" t="s">
        <v>42</v>
      </c>
      <c r="N61" s="46"/>
      <c r="O61" s="46"/>
      <c r="P61" s="3" t="s">
        <v>2</v>
      </c>
      <c r="Q61" s="46" t="s">
        <v>52</v>
      </c>
      <c r="R61" s="46"/>
      <c r="S61" s="46"/>
      <c r="T61" s="3" t="s">
        <v>2</v>
      </c>
      <c r="U61" s="46" t="s">
        <v>43</v>
      </c>
      <c r="V61" s="46"/>
      <c r="W61" s="46"/>
      <c r="X61" s="3" t="s">
        <v>2</v>
      </c>
      <c r="Y61" s="46" t="s">
        <v>44</v>
      </c>
      <c r="Z61" s="46"/>
      <c r="AA61" s="46"/>
      <c r="AB61" s="3" t="s">
        <v>2</v>
      </c>
      <c r="AC61" s="46" t="s">
        <v>45</v>
      </c>
      <c r="AD61" s="46"/>
      <c r="AE61" s="46"/>
      <c r="AF61" s="3" t="s">
        <v>2</v>
      </c>
      <c r="AG61" s="58" t="s">
        <v>46</v>
      </c>
      <c r="AH61" s="58"/>
      <c r="AI61" s="58"/>
      <c r="AJ61" s="3" t="s">
        <v>2</v>
      </c>
      <c r="AK61" s="59" t="s">
        <v>3</v>
      </c>
      <c r="AL61" s="59"/>
      <c r="AM61" s="59"/>
      <c r="AN61" s="59"/>
      <c r="AO61" s="59"/>
      <c r="AP61" s="2" t="s">
        <v>4</v>
      </c>
      <c r="AQ61" s="4" t="s">
        <v>0</v>
      </c>
      <c r="AR61" s="5" t="s">
        <v>67</v>
      </c>
      <c r="AS61" s="6"/>
      <c r="AT61" s="6"/>
      <c r="AU61" s="7"/>
      <c r="AV61" s="8" t="s">
        <v>5</v>
      </c>
      <c r="AW61" s="12"/>
    </row>
    <row r="62" spans="1:49" ht="16.5" customHeight="1" x14ac:dyDescent="0.25">
      <c r="A62" s="12"/>
      <c r="B62" s="39" t="s">
        <v>64</v>
      </c>
      <c r="C62" s="39"/>
      <c r="D62" s="39"/>
      <c r="E62" s="39"/>
      <c r="F62" s="39"/>
      <c r="G62" s="1"/>
      <c r="H62" s="3"/>
      <c r="I62" s="47" t="s">
        <v>6</v>
      </c>
      <c r="J62" s="47"/>
      <c r="K62" s="47"/>
      <c r="L62" s="3"/>
      <c r="M62" s="47" t="s">
        <v>6</v>
      </c>
      <c r="N62" s="47"/>
      <c r="O62" s="47"/>
      <c r="P62" s="3"/>
      <c r="Q62" s="47" t="s">
        <v>6</v>
      </c>
      <c r="R62" s="47"/>
      <c r="S62" s="47"/>
      <c r="T62" s="3"/>
      <c r="U62" s="47" t="s">
        <v>7</v>
      </c>
      <c r="V62" s="47"/>
      <c r="W62" s="47"/>
      <c r="X62" s="3"/>
      <c r="Y62" s="47" t="s">
        <v>6</v>
      </c>
      <c r="Z62" s="47"/>
      <c r="AA62" s="47"/>
      <c r="AB62" s="3"/>
      <c r="AC62" s="47" t="s">
        <v>6</v>
      </c>
      <c r="AD62" s="47"/>
      <c r="AE62" s="47"/>
      <c r="AF62" s="3"/>
      <c r="AG62" s="57" t="s">
        <v>6</v>
      </c>
      <c r="AH62" s="57"/>
      <c r="AI62" s="57"/>
      <c r="AJ62" s="3"/>
      <c r="AK62" s="57" t="s">
        <v>6</v>
      </c>
      <c r="AL62" s="57"/>
      <c r="AM62" s="57"/>
      <c r="AN62" s="57"/>
      <c r="AO62" s="57"/>
      <c r="AP62" s="2"/>
      <c r="AQ62" s="4"/>
      <c r="AR62" s="9"/>
      <c r="AS62" s="10"/>
      <c r="AT62" s="10"/>
      <c r="AU62" s="11"/>
      <c r="AV62" s="8"/>
      <c r="AW62" s="12"/>
    </row>
    <row r="63" spans="1:49" ht="6.9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</row>
    <row r="64" spans="1:49" ht="16.5" customHeight="1" x14ac:dyDescent="0.25">
      <c r="A64" s="12"/>
      <c r="B64" s="60" t="s">
        <v>50</v>
      </c>
      <c r="C64" s="60"/>
      <c r="D64" s="60"/>
      <c r="E64" s="60"/>
      <c r="F64" s="60"/>
      <c r="G64" s="60" t="s">
        <v>0</v>
      </c>
      <c r="H64" s="41" t="s">
        <v>1</v>
      </c>
      <c r="I64" s="43"/>
      <c r="J64" s="43"/>
      <c r="K64" s="43"/>
      <c r="L64" s="48"/>
      <c r="M64" s="43"/>
      <c r="N64" s="43"/>
      <c r="O64" s="43"/>
      <c r="P64" s="48"/>
      <c r="Q64" s="43"/>
      <c r="R64" s="43"/>
      <c r="S64" s="43"/>
      <c r="T64" s="42"/>
      <c r="U64" s="43"/>
      <c r="V64" s="43"/>
      <c r="W64" s="43"/>
      <c r="X64" s="42"/>
      <c r="Y64" s="43"/>
      <c r="Z64" s="43"/>
      <c r="AA64" s="43"/>
      <c r="AB64" s="42"/>
      <c r="AC64" s="43"/>
      <c r="AD64" s="43"/>
      <c r="AE64" s="43"/>
      <c r="AF64" s="42"/>
      <c r="AG64" s="53">
        <f>$X$6*$AG$11</f>
        <v>48599.999999999993</v>
      </c>
      <c r="AH64" s="53"/>
      <c r="AI64" s="53"/>
      <c r="AJ64" s="42" t="s">
        <v>2</v>
      </c>
      <c r="AK64" s="55">
        <f>$I$5</f>
        <v>35000</v>
      </c>
      <c r="AL64" s="55"/>
      <c r="AM64" s="55"/>
      <c r="AN64" s="55"/>
      <c r="AO64" s="55"/>
      <c r="AP64" s="41" t="s">
        <v>4</v>
      </c>
      <c r="AQ64" s="62" t="s">
        <v>0</v>
      </c>
      <c r="AR64" s="74">
        <f>(AG64/AG65)+(AK64/AK65)</f>
        <v>81165.048543689307</v>
      </c>
      <c r="AS64" s="75"/>
      <c r="AT64" s="75"/>
      <c r="AU64" s="76"/>
      <c r="AV64" s="44" t="s">
        <v>5</v>
      </c>
      <c r="AW64" s="12"/>
    </row>
    <row r="65" spans="1:49" ht="16.5" customHeight="1" x14ac:dyDescent="0.25">
      <c r="A65" s="12"/>
      <c r="B65" s="61" t="s">
        <v>64</v>
      </c>
      <c r="C65" s="61"/>
      <c r="D65" s="61"/>
      <c r="E65" s="61"/>
      <c r="F65" s="61"/>
      <c r="G65" s="60"/>
      <c r="H65" s="42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2"/>
      <c r="U65" s="48"/>
      <c r="V65" s="48"/>
      <c r="W65" s="48"/>
      <c r="X65" s="42"/>
      <c r="Y65" s="48"/>
      <c r="Z65" s="48"/>
      <c r="AA65" s="48"/>
      <c r="AB65" s="42"/>
      <c r="AC65" s="48"/>
      <c r="AD65" s="48"/>
      <c r="AE65" s="48"/>
      <c r="AF65" s="42"/>
      <c r="AG65" s="54">
        <f>(1+$V$7)^1</f>
        <v>1.03</v>
      </c>
      <c r="AH65" s="54"/>
      <c r="AI65" s="54"/>
      <c r="AJ65" s="42"/>
      <c r="AK65" s="54">
        <f>(1+$V$7)^1</f>
        <v>1.03</v>
      </c>
      <c r="AL65" s="54"/>
      <c r="AM65" s="54"/>
      <c r="AN65" s="54"/>
      <c r="AO65" s="54"/>
      <c r="AP65" s="41"/>
      <c r="AQ65" s="62"/>
      <c r="AR65" s="77"/>
      <c r="AS65" s="78"/>
      <c r="AT65" s="78"/>
      <c r="AU65" s="79"/>
      <c r="AV65" s="44"/>
      <c r="AW65" s="12"/>
    </row>
    <row r="66" spans="1:49" ht="1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</row>
    <row r="67" spans="1:49" ht="16.5" customHeight="1" x14ac:dyDescent="0.25">
      <c r="A67" s="14">
        <v>8</v>
      </c>
      <c r="B67" s="1" t="s">
        <v>50</v>
      </c>
      <c r="C67" s="1"/>
      <c r="D67" s="1"/>
      <c r="E67" s="1"/>
      <c r="F67" s="1"/>
      <c r="G67" s="1" t="s">
        <v>0</v>
      </c>
      <c r="H67" s="2" t="s">
        <v>1</v>
      </c>
      <c r="I67" s="46" t="s">
        <v>41</v>
      </c>
      <c r="J67" s="46"/>
      <c r="K67" s="46"/>
      <c r="L67" s="3" t="s">
        <v>2</v>
      </c>
      <c r="M67" s="46" t="s">
        <v>42</v>
      </c>
      <c r="N67" s="46"/>
      <c r="O67" s="46"/>
      <c r="P67" s="3" t="s">
        <v>2</v>
      </c>
      <c r="Q67" s="46" t="s">
        <v>52</v>
      </c>
      <c r="R67" s="46"/>
      <c r="S67" s="46"/>
      <c r="T67" s="3" t="s">
        <v>2</v>
      </c>
      <c r="U67" s="46" t="s">
        <v>43</v>
      </c>
      <c r="V67" s="46"/>
      <c r="W67" s="46"/>
      <c r="X67" s="3" t="s">
        <v>2</v>
      </c>
      <c r="Y67" s="46" t="s">
        <v>44</v>
      </c>
      <c r="Z67" s="46"/>
      <c r="AA67" s="46"/>
      <c r="AB67" s="3" t="s">
        <v>2</v>
      </c>
      <c r="AC67" s="46" t="s">
        <v>45</v>
      </c>
      <c r="AD67" s="46"/>
      <c r="AE67" s="46"/>
      <c r="AF67" s="3" t="s">
        <v>2</v>
      </c>
      <c r="AG67" s="46" t="s">
        <v>46</v>
      </c>
      <c r="AH67" s="46"/>
      <c r="AI67" s="46"/>
      <c r="AJ67" s="3" t="s">
        <v>2</v>
      </c>
      <c r="AK67" s="59" t="s">
        <v>3</v>
      </c>
      <c r="AL67" s="59"/>
      <c r="AM67" s="59"/>
      <c r="AN67" s="59"/>
      <c r="AO67" s="59"/>
      <c r="AP67" s="2" t="s">
        <v>4</v>
      </c>
      <c r="AQ67" s="4" t="s">
        <v>0</v>
      </c>
      <c r="AR67" s="5" t="s">
        <v>68</v>
      </c>
      <c r="AS67" s="6"/>
      <c r="AT67" s="6"/>
      <c r="AU67" s="7"/>
      <c r="AV67" s="8" t="s">
        <v>5</v>
      </c>
      <c r="AW67" s="12"/>
    </row>
    <row r="68" spans="1:49" ht="16.5" customHeight="1" x14ac:dyDescent="0.25">
      <c r="A68" s="12"/>
      <c r="B68" s="39" t="s">
        <v>65</v>
      </c>
      <c r="C68" s="39"/>
      <c r="D68" s="39"/>
      <c r="E68" s="39"/>
      <c r="F68" s="39"/>
      <c r="G68" s="1"/>
      <c r="H68" s="3"/>
      <c r="I68" s="47" t="s">
        <v>6</v>
      </c>
      <c r="J68" s="47"/>
      <c r="K68" s="47"/>
      <c r="L68" s="3"/>
      <c r="M68" s="47" t="s">
        <v>6</v>
      </c>
      <c r="N68" s="47"/>
      <c r="O68" s="47"/>
      <c r="P68" s="3"/>
      <c r="Q68" s="47" t="s">
        <v>6</v>
      </c>
      <c r="R68" s="47"/>
      <c r="S68" s="47"/>
      <c r="T68" s="3"/>
      <c r="U68" s="47" t="s">
        <v>7</v>
      </c>
      <c r="V68" s="47"/>
      <c r="W68" s="47"/>
      <c r="X68" s="3"/>
      <c r="Y68" s="47" t="s">
        <v>6</v>
      </c>
      <c r="Z68" s="47"/>
      <c r="AA68" s="47"/>
      <c r="AB68" s="3"/>
      <c r="AC68" s="47" t="s">
        <v>6</v>
      </c>
      <c r="AD68" s="47"/>
      <c r="AE68" s="47"/>
      <c r="AF68" s="3"/>
      <c r="AG68" s="47" t="s">
        <v>6</v>
      </c>
      <c r="AH68" s="47"/>
      <c r="AI68" s="47"/>
      <c r="AJ68" s="3"/>
      <c r="AK68" s="57" t="s">
        <v>66</v>
      </c>
      <c r="AL68" s="57"/>
      <c r="AM68" s="57"/>
      <c r="AN68" s="57"/>
      <c r="AO68" s="57"/>
      <c r="AP68" s="2"/>
      <c r="AQ68" s="4"/>
      <c r="AR68" s="9"/>
      <c r="AS68" s="10"/>
      <c r="AT68" s="10"/>
      <c r="AU68" s="11"/>
      <c r="AV68" s="8"/>
      <c r="AW68" s="12"/>
    </row>
    <row r="69" spans="1:49" ht="6.9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</row>
    <row r="70" spans="1:49" ht="16.5" customHeight="1" x14ac:dyDescent="0.25">
      <c r="A70" s="12"/>
      <c r="B70" s="60" t="s">
        <v>50</v>
      </c>
      <c r="C70" s="60"/>
      <c r="D70" s="60"/>
      <c r="E70" s="60"/>
      <c r="F70" s="60"/>
      <c r="G70" s="60" t="s">
        <v>0</v>
      </c>
      <c r="H70" s="41" t="s">
        <v>1</v>
      </c>
      <c r="I70" s="43"/>
      <c r="J70" s="43"/>
      <c r="K70" s="43"/>
      <c r="L70" s="48"/>
      <c r="M70" s="43"/>
      <c r="N70" s="43"/>
      <c r="O70" s="43"/>
      <c r="P70" s="48"/>
      <c r="Q70" s="43"/>
      <c r="R70" s="43"/>
      <c r="S70" s="43"/>
      <c r="T70" s="42"/>
      <c r="U70" s="43"/>
      <c r="V70" s="43"/>
      <c r="W70" s="43"/>
      <c r="X70" s="42"/>
      <c r="Y70" s="43"/>
      <c r="Z70" s="43"/>
      <c r="AA70" s="43"/>
      <c r="AB70" s="42"/>
      <c r="AC70" s="43"/>
      <c r="AD70" s="43"/>
      <c r="AE70" s="43"/>
      <c r="AF70" s="42"/>
      <c r="AG70" s="43"/>
      <c r="AH70" s="43"/>
      <c r="AI70" s="43"/>
      <c r="AJ70" s="42"/>
      <c r="AK70" s="55">
        <f>$I$5</f>
        <v>35000</v>
      </c>
      <c r="AL70" s="55"/>
      <c r="AM70" s="55"/>
      <c r="AN70" s="55"/>
      <c r="AO70" s="55"/>
      <c r="AP70" s="41" t="s">
        <v>4</v>
      </c>
      <c r="AQ70" s="62" t="s">
        <v>0</v>
      </c>
      <c r="AR70" s="74">
        <f>(AK70/AK71)</f>
        <v>35000</v>
      </c>
      <c r="AS70" s="75"/>
      <c r="AT70" s="75"/>
      <c r="AU70" s="76"/>
      <c r="AV70" s="44" t="s">
        <v>5</v>
      </c>
      <c r="AW70" s="12"/>
    </row>
    <row r="71" spans="1:49" ht="16.5" customHeight="1" x14ac:dyDescent="0.25">
      <c r="A71" s="12"/>
      <c r="B71" s="61" t="s">
        <v>65</v>
      </c>
      <c r="C71" s="61"/>
      <c r="D71" s="61"/>
      <c r="E71" s="61"/>
      <c r="F71" s="61"/>
      <c r="G71" s="60"/>
      <c r="H71" s="42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2"/>
      <c r="U71" s="48"/>
      <c r="V71" s="48"/>
      <c r="W71" s="48"/>
      <c r="X71" s="42"/>
      <c r="Y71" s="48"/>
      <c r="Z71" s="48"/>
      <c r="AA71" s="48"/>
      <c r="AB71" s="42"/>
      <c r="AC71" s="48"/>
      <c r="AD71" s="48"/>
      <c r="AE71" s="48"/>
      <c r="AF71" s="42"/>
      <c r="AG71" s="48"/>
      <c r="AH71" s="48"/>
      <c r="AI71" s="48"/>
      <c r="AJ71" s="42"/>
      <c r="AK71" s="54">
        <f>(1)^1</f>
        <v>1</v>
      </c>
      <c r="AL71" s="54"/>
      <c r="AM71" s="54"/>
      <c r="AN71" s="54"/>
      <c r="AO71" s="54"/>
      <c r="AP71" s="41"/>
      <c r="AQ71" s="62"/>
      <c r="AR71" s="77"/>
      <c r="AS71" s="78"/>
      <c r="AT71" s="78"/>
      <c r="AU71" s="79"/>
      <c r="AV71" s="44"/>
      <c r="AW71" s="12"/>
    </row>
    <row r="72" spans="1:49" ht="1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</row>
    <row r="73" spans="1:49" ht="12.95" customHeight="1" x14ac:dyDescent="0.25">
      <c r="A73" s="13">
        <v>9</v>
      </c>
      <c r="B73" s="40" t="s">
        <v>50</v>
      </c>
      <c r="C73" s="40"/>
      <c r="D73" s="40"/>
      <c r="E73" s="40"/>
      <c r="F73" s="40"/>
      <c r="G73" s="40" t="s">
        <v>0</v>
      </c>
      <c r="H73" s="63" t="s">
        <v>74</v>
      </c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12"/>
    </row>
    <row r="74" spans="1:49" ht="12.95" customHeight="1" x14ac:dyDescent="0.25">
      <c r="A74" s="12"/>
      <c r="B74" s="45" t="s">
        <v>70</v>
      </c>
      <c r="C74" s="45"/>
      <c r="D74" s="45"/>
      <c r="E74" s="45"/>
      <c r="F74" s="45"/>
      <c r="G74" s="40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12"/>
    </row>
    <row r="75" spans="1:49" ht="1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</row>
    <row r="76" spans="1:49" x14ac:dyDescent="0.25">
      <c r="A76" s="13">
        <v>10</v>
      </c>
      <c r="B76" s="40" t="s">
        <v>50</v>
      </c>
      <c r="C76" s="40"/>
      <c r="D76" s="40"/>
      <c r="E76" s="40"/>
      <c r="F76" s="40"/>
      <c r="G76" s="40" t="s">
        <v>0</v>
      </c>
      <c r="H76" s="63" t="s">
        <v>75</v>
      </c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12"/>
    </row>
    <row r="77" spans="1:49" x14ac:dyDescent="0.25">
      <c r="A77" s="12"/>
      <c r="B77" s="45" t="s">
        <v>71</v>
      </c>
      <c r="C77" s="45"/>
      <c r="D77" s="45"/>
      <c r="E77" s="45"/>
      <c r="F77" s="45"/>
      <c r="G77" s="40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12"/>
    </row>
    <row r="78" spans="1:49" ht="6.9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</row>
    <row r="79" spans="1:49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</row>
    <row r="80" spans="1:49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</row>
    <row r="81" spans="1:49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</row>
    <row r="82" spans="1:49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</row>
    <row r="83" spans="1:49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</row>
    <row r="84" spans="1:49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</row>
    <row r="85" spans="1:49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</row>
    <row r="86" spans="1:49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</row>
    <row r="87" spans="1:49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</row>
  </sheetData>
  <sheetProtection password="8D9D" sheet="1" objects="1" scenarios="1"/>
  <mergeCells count="557">
    <mergeCell ref="A1:A10"/>
    <mergeCell ref="B73:F73"/>
    <mergeCell ref="G73:G74"/>
    <mergeCell ref="B74:F74"/>
    <mergeCell ref="H73:AV74"/>
    <mergeCell ref="B76:F76"/>
    <mergeCell ref="G76:G77"/>
    <mergeCell ref="H76:AV77"/>
    <mergeCell ref="B77:F77"/>
    <mergeCell ref="AP70:AP71"/>
    <mergeCell ref="AQ70:AQ71"/>
    <mergeCell ref="AR70:AU71"/>
    <mergeCell ref="AV70:AV71"/>
    <mergeCell ref="B71:F71"/>
    <mergeCell ref="I71:K71"/>
    <mergeCell ref="M71:O71"/>
    <mergeCell ref="Q71:S71"/>
    <mergeCell ref="U71:W71"/>
    <mergeCell ref="Y71:AA71"/>
    <mergeCell ref="AB70:AB71"/>
    <mergeCell ref="AC70:AE70"/>
    <mergeCell ref="AF70:AF71"/>
    <mergeCell ref="AG70:AI70"/>
    <mergeCell ref="AJ70:AJ71"/>
    <mergeCell ref="AK70:AO70"/>
    <mergeCell ref="AC71:AE71"/>
    <mergeCell ref="AG71:AI71"/>
    <mergeCell ref="AK71:AO71"/>
    <mergeCell ref="P70:P71"/>
    <mergeCell ref="Q70:S70"/>
    <mergeCell ref="T70:T71"/>
    <mergeCell ref="U70:W70"/>
    <mergeCell ref="X70:X71"/>
    <mergeCell ref="Y70:AA70"/>
    <mergeCell ref="B70:F70"/>
    <mergeCell ref="G70:G71"/>
    <mergeCell ref="H70:H71"/>
    <mergeCell ref="I70:K70"/>
    <mergeCell ref="L70:L71"/>
    <mergeCell ref="M70:O70"/>
    <mergeCell ref="AP67:AP68"/>
    <mergeCell ref="AQ67:AQ68"/>
    <mergeCell ref="AR67:AU68"/>
    <mergeCell ref="AV67:AV68"/>
    <mergeCell ref="B68:F68"/>
    <mergeCell ref="I68:K68"/>
    <mergeCell ref="M68:O68"/>
    <mergeCell ref="Q68:S68"/>
    <mergeCell ref="U68:W68"/>
    <mergeCell ref="Y68:AA68"/>
    <mergeCell ref="AB67:AB68"/>
    <mergeCell ref="AC67:AE67"/>
    <mergeCell ref="AF67:AF68"/>
    <mergeCell ref="AG67:AI67"/>
    <mergeCell ref="AJ67:AJ68"/>
    <mergeCell ref="AK67:AO67"/>
    <mergeCell ref="AC68:AE68"/>
    <mergeCell ref="AG68:AI68"/>
    <mergeCell ref="AK68:AO68"/>
    <mergeCell ref="P67:P68"/>
    <mergeCell ref="Q67:S67"/>
    <mergeCell ref="T67:T68"/>
    <mergeCell ref="U67:W67"/>
    <mergeCell ref="X67:X68"/>
    <mergeCell ref="Y67:AA67"/>
    <mergeCell ref="B67:F67"/>
    <mergeCell ref="G67:G68"/>
    <mergeCell ref="H67:H68"/>
    <mergeCell ref="I67:K67"/>
    <mergeCell ref="L67:L68"/>
    <mergeCell ref="M67:O67"/>
    <mergeCell ref="AP64:AP65"/>
    <mergeCell ref="AQ64:AQ65"/>
    <mergeCell ref="AR64:AU65"/>
    <mergeCell ref="AV64:AV65"/>
    <mergeCell ref="B65:F65"/>
    <mergeCell ref="I65:K65"/>
    <mergeCell ref="M65:O65"/>
    <mergeCell ref="Q65:S65"/>
    <mergeCell ref="U65:W65"/>
    <mergeCell ref="Y65:AA65"/>
    <mergeCell ref="AB64:AB65"/>
    <mergeCell ref="AC64:AE64"/>
    <mergeCell ref="AF64:AF65"/>
    <mergeCell ref="AG64:AI64"/>
    <mergeCell ref="AJ64:AJ65"/>
    <mergeCell ref="AK64:AO64"/>
    <mergeCell ref="AC65:AE65"/>
    <mergeCell ref="AG65:AI65"/>
    <mergeCell ref="AK65:AO65"/>
    <mergeCell ref="P64:P65"/>
    <mergeCell ref="Q64:S64"/>
    <mergeCell ref="T64:T65"/>
    <mergeCell ref="U64:W64"/>
    <mergeCell ref="X64:X65"/>
    <mergeCell ref="Y64:AA64"/>
    <mergeCell ref="B64:F64"/>
    <mergeCell ref="G64:G65"/>
    <mergeCell ref="H64:H65"/>
    <mergeCell ref="I64:K64"/>
    <mergeCell ref="L64:L65"/>
    <mergeCell ref="M64:O64"/>
    <mergeCell ref="AP61:AP62"/>
    <mergeCell ref="AQ61:AQ62"/>
    <mergeCell ref="AR61:AU62"/>
    <mergeCell ref="AV61:AV62"/>
    <mergeCell ref="B62:F62"/>
    <mergeCell ref="I62:K62"/>
    <mergeCell ref="M62:O62"/>
    <mergeCell ref="Q62:S62"/>
    <mergeCell ref="U62:W62"/>
    <mergeCell ref="Y62:AA62"/>
    <mergeCell ref="AB61:AB62"/>
    <mergeCell ref="AC61:AE61"/>
    <mergeCell ref="AF61:AF62"/>
    <mergeCell ref="AG61:AI61"/>
    <mergeCell ref="AJ61:AJ62"/>
    <mergeCell ref="AK61:AO61"/>
    <mergeCell ref="AC62:AE62"/>
    <mergeCell ref="AG62:AI62"/>
    <mergeCell ref="AK62:AO62"/>
    <mergeCell ref="P61:P62"/>
    <mergeCell ref="Q61:S61"/>
    <mergeCell ref="T61:T62"/>
    <mergeCell ref="U61:W61"/>
    <mergeCell ref="X61:X62"/>
    <mergeCell ref="Y61:AA61"/>
    <mergeCell ref="B61:F61"/>
    <mergeCell ref="G61:G62"/>
    <mergeCell ref="H61:H62"/>
    <mergeCell ref="I61:K61"/>
    <mergeCell ref="L61:L62"/>
    <mergeCell ref="M61:O61"/>
    <mergeCell ref="AP58:AP59"/>
    <mergeCell ref="AQ58:AQ59"/>
    <mergeCell ref="AR58:AU59"/>
    <mergeCell ref="AV58:AV59"/>
    <mergeCell ref="B59:F59"/>
    <mergeCell ref="I59:K59"/>
    <mergeCell ref="M59:O59"/>
    <mergeCell ref="Q59:S59"/>
    <mergeCell ref="U59:W59"/>
    <mergeCell ref="Y59:AA59"/>
    <mergeCell ref="AB58:AB59"/>
    <mergeCell ref="AC58:AE58"/>
    <mergeCell ref="AF58:AF59"/>
    <mergeCell ref="AG58:AI58"/>
    <mergeCell ref="AJ58:AJ59"/>
    <mergeCell ref="AK58:AO58"/>
    <mergeCell ref="AC59:AE59"/>
    <mergeCell ref="AG59:AI59"/>
    <mergeCell ref="AK59:AO59"/>
    <mergeCell ref="P58:P59"/>
    <mergeCell ref="Q58:S58"/>
    <mergeCell ref="T58:T59"/>
    <mergeCell ref="U58:W58"/>
    <mergeCell ref="X58:X59"/>
    <mergeCell ref="Y58:AA58"/>
    <mergeCell ref="B58:F58"/>
    <mergeCell ref="G58:G59"/>
    <mergeCell ref="H58:H59"/>
    <mergeCell ref="I58:K58"/>
    <mergeCell ref="L58:L59"/>
    <mergeCell ref="M58:O58"/>
    <mergeCell ref="AP55:AP56"/>
    <mergeCell ref="AQ55:AQ56"/>
    <mergeCell ref="AR55:AU56"/>
    <mergeCell ref="AV55:AV56"/>
    <mergeCell ref="B56:F56"/>
    <mergeCell ref="I56:K56"/>
    <mergeCell ref="M56:O56"/>
    <mergeCell ref="Q56:S56"/>
    <mergeCell ref="U56:W56"/>
    <mergeCell ref="Y56:AA56"/>
    <mergeCell ref="AB55:AB56"/>
    <mergeCell ref="AC55:AE55"/>
    <mergeCell ref="AF55:AF56"/>
    <mergeCell ref="AG55:AI55"/>
    <mergeCell ref="AJ55:AJ56"/>
    <mergeCell ref="AK55:AO55"/>
    <mergeCell ref="AC56:AE56"/>
    <mergeCell ref="AG56:AI56"/>
    <mergeCell ref="AK56:AO56"/>
    <mergeCell ref="P55:P56"/>
    <mergeCell ref="Q55:S55"/>
    <mergeCell ref="T55:T56"/>
    <mergeCell ref="U55:W55"/>
    <mergeCell ref="X55:X56"/>
    <mergeCell ref="Y55:AA55"/>
    <mergeCell ref="B55:F55"/>
    <mergeCell ref="G55:G56"/>
    <mergeCell ref="H55:H56"/>
    <mergeCell ref="I55:K55"/>
    <mergeCell ref="L55:L56"/>
    <mergeCell ref="M55:O55"/>
    <mergeCell ref="AP52:AP53"/>
    <mergeCell ref="AQ52:AQ53"/>
    <mergeCell ref="AR52:AU53"/>
    <mergeCell ref="AV52:AV53"/>
    <mergeCell ref="B53:F53"/>
    <mergeCell ref="I53:K53"/>
    <mergeCell ref="M53:O53"/>
    <mergeCell ref="Q53:S53"/>
    <mergeCell ref="U53:W53"/>
    <mergeCell ref="Y53:AA53"/>
    <mergeCell ref="AB52:AB53"/>
    <mergeCell ref="AC52:AE52"/>
    <mergeCell ref="AF52:AF53"/>
    <mergeCell ref="AG52:AI52"/>
    <mergeCell ref="AJ52:AJ53"/>
    <mergeCell ref="AK52:AO52"/>
    <mergeCell ref="AC53:AE53"/>
    <mergeCell ref="AG53:AI53"/>
    <mergeCell ref="AK53:AO53"/>
    <mergeCell ref="P52:P53"/>
    <mergeCell ref="Q52:S52"/>
    <mergeCell ref="T52:T53"/>
    <mergeCell ref="U52:W52"/>
    <mergeCell ref="X52:X53"/>
    <mergeCell ref="Y52:AA52"/>
    <mergeCell ref="B52:F52"/>
    <mergeCell ref="G52:G53"/>
    <mergeCell ref="H52:H53"/>
    <mergeCell ref="I52:K52"/>
    <mergeCell ref="L52:L53"/>
    <mergeCell ref="M52:O52"/>
    <mergeCell ref="AP49:AP50"/>
    <mergeCell ref="AQ49:AQ50"/>
    <mergeCell ref="AR49:AU50"/>
    <mergeCell ref="AV49:AV50"/>
    <mergeCell ref="B50:F50"/>
    <mergeCell ref="I50:K50"/>
    <mergeCell ref="M50:O50"/>
    <mergeCell ref="Q50:S50"/>
    <mergeCell ref="U50:W50"/>
    <mergeCell ref="Y50:AA50"/>
    <mergeCell ref="AB49:AB50"/>
    <mergeCell ref="AC49:AE49"/>
    <mergeCell ref="AF49:AF50"/>
    <mergeCell ref="AG49:AI49"/>
    <mergeCell ref="AJ49:AJ50"/>
    <mergeCell ref="AK49:AO49"/>
    <mergeCell ref="AC50:AE50"/>
    <mergeCell ref="AG50:AI50"/>
    <mergeCell ref="AK50:AO50"/>
    <mergeCell ref="P49:P50"/>
    <mergeCell ref="Q49:S49"/>
    <mergeCell ref="T49:T50"/>
    <mergeCell ref="U49:W49"/>
    <mergeCell ref="X49:X50"/>
    <mergeCell ref="Y49:AA49"/>
    <mergeCell ref="B49:F49"/>
    <mergeCell ref="G49:G50"/>
    <mergeCell ref="H49:H50"/>
    <mergeCell ref="I49:K49"/>
    <mergeCell ref="L49:L50"/>
    <mergeCell ref="M49:O49"/>
    <mergeCell ref="AP46:AP47"/>
    <mergeCell ref="AQ46:AQ47"/>
    <mergeCell ref="AR46:AU47"/>
    <mergeCell ref="AV46:AV47"/>
    <mergeCell ref="B47:F47"/>
    <mergeCell ref="I47:K47"/>
    <mergeCell ref="M47:O47"/>
    <mergeCell ref="Q47:S47"/>
    <mergeCell ref="U47:W47"/>
    <mergeCell ref="Y47:AA47"/>
    <mergeCell ref="AB46:AB47"/>
    <mergeCell ref="AC46:AE46"/>
    <mergeCell ref="AF46:AF47"/>
    <mergeCell ref="AG46:AI46"/>
    <mergeCell ref="AJ46:AJ47"/>
    <mergeCell ref="AK46:AO46"/>
    <mergeCell ref="AC47:AE47"/>
    <mergeCell ref="AG47:AI47"/>
    <mergeCell ref="AK47:AO47"/>
    <mergeCell ref="P46:P47"/>
    <mergeCell ref="Q46:S46"/>
    <mergeCell ref="T46:T47"/>
    <mergeCell ref="U46:W46"/>
    <mergeCell ref="X46:X47"/>
    <mergeCell ref="Y46:AA46"/>
    <mergeCell ref="B46:F46"/>
    <mergeCell ref="G46:G47"/>
    <mergeCell ref="H46:H47"/>
    <mergeCell ref="I46:K46"/>
    <mergeCell ref="L46:L47"/>
    <mergeCell ref="M46:O46"/>
    <mergeCell ref="AP43:AP44"/>
    <mergeCell ref="AQ43:AQ44"/>
    <mergeCell ref="AR43:AU44"/>
    <mergeCell ref="AV43:AV44"/>
    <mergeCell ref="B44:F44"/>
    <mergeCell ref="I44:K44"/>
    <mergeCell ref="M44:O44"/>
    <mergeCell ref="Q44:S44"/>
    <mergeCell ref="U44:W44"/>
    <mergeCell ref="Y44:AA44"/>
    <mergeCell ref="AB43:AB44"/>
    <mergeCell ref="AC43:AE43"/>
    <mergeCell ref="AF43:AF44"/>
    <mergeCell ref="AG43:AI43"/>
    <mergeCell ref="AJ43:AJ44"/>
    <mergeCell ref="AK43:AO43"/>
    <mergeCell ref="AC44:AE44"/>
    <mergeCell ref="AG44:AI44"/>
    <mergeCell ref="AK44:AO44"/>
    <mergeCell ref="P43:P44"/>
    <mergeCell ref="Q43:S43"/>
    <mergeCell ref="T43:T44"/>
    <mergeCell ref="U43:W43"/>
    <mergeCell ref="X43:X44"/>
    <mergeCell ref="Y43:AA43"/>
    <mergeCell ref="B43:F43"/>
    <mergeCell ref="G43:G44"/>
    <mergeCell ref="H43:H44"/>
    <mergeCell ref="I43:K43"/>
    <mergeCell ref="L43:L44"/>
    <mergeCell ref="M43:O43"/>
    <mergeCell ref="AP40:AP41"/>
    <mergeCell ref="AQ40:AQ41"/>
    <mergeCell ref="AR40:AU41"/>
    <mergeCell ref="AV40:AV41"/>
    <mergeCell ref="B41:F41"/>
    <mergeCell ref="I41:K41"/>
    <mergeCell ref="M41:O41"/>
    <mergeCell ref="Q41:S41"/>
    <mergeCell ref="U41:W41"/>
    <mergeCell ref="Y41:AA41"/>
    <mergeCell ref="AB40:AB41"/>
    <mergeCell ref="AC40:AE40"/>
    <mergeCell ref="AF40:AF41"/>
    <mergeCell ref="AG40:AI40"/>
    <mergeCell ref="AJ40:AJ41"/>
    <mergeCell ref="AK40:AO40"/>
    <mergeCell ref="AC41:AE41"/>
    <mergeCell ref="AG41:AI41"/>
    <mergeCell ref="AK41:AO41"/>
    <mergeCell ref="P40:P41"/>
    <mergeCell ref="Q40:S40"/>
    <mergeCell ref="T40:T41"/>
    <mergeCell ref="U40:W40"/>
    <mergeCell ref="X40:X41"/>
    <mergeCell ref="Y40:AA40"/>
    <mergeCell ref="B40:F40"/>
    <mergeCell ref="G40:G41"/>
    <mergeCell ref="H40:H41"/>
    <mergeCell ref="I40:K40"/>
    <mergeCell ref="L40:L41"/>
    <mergeCell ref="M40:O40"/>
    <mergeCell ref="AP37:AP38"/>
    <mergeCell ref="AQ37:AQ38"/>
    <mergeCell ref="AR37:AU38"/>
    <mergeCell ref="AV37:AV38"/>
    <mergeCell ref="B38:F38"/>
    <mergeCell ref="I38:K38"/>
    <mergeCell ref="M38:O38"/>
    <mergeCell ref="Q38:S38"/>
    <mergeCell ref="U38:W38"/>
    <mergeCell ref="Y38:AA38"/>
    <mergeCell ref="AB37:AB38"/>
    <mergeCell ref="AC37:AE37"/>
    <mergeCell ref="AF37:AF38"/>
    <mergeCell ref="AG37:AI37"/>
    <mergeCell ref="AJ37:AJ38"/>
    <mergeCell ref="AK37:AO37"/>
    <mergeCell ref="AC38:AE38"/>
    <mergeCell ref="AG38:AI38"/>
    <mergeCell ref="AK38:AO38"/>
    <mergeCell ref="P37:P38"/>
    <mergeCell ref="Q37:S37"/>
    <mergeCell ref="T37:T38"/>
    <mergeCell ref="U37:W37"/>
    <mergeCell ref="X37:X38"/>
    <mergeCell ref="Y37:AA37"/>
    <mergeCell ref="B37:F37"/>
    <mergeCell ref="G37:G38"/>
    <mergeCell ref="H37:H38"/>
    <mergeCell ref="I37:K37"/>
    <mergeCell ref="L37:L38"/>
    <mergeCell ref="M37:O37"/>
    <mergeCell ref="AP34:AP35"/>
    <mergeCell ref="AQ34:AQ35"/>
    <mergeCell ref="AR34:AU35"/>
    <mergeCell ref="AV34:AV35"/>
    <mergeCell ref="B35:F35"/>
    <mergeCell ref="I35:K35"/>
    <mergeCell ref="M35:O35"/>
    <mergeCell ref="Q35:S35"/>
    <mergeCell ref="U35:W35"/>
    <mergeCell ref="Y35:AA35"/>
    <mergeCell ref="AB34:AB35"/>
    <mergeCell ref="AC34:AE34"/>
    <mergeCell ref="AF34:AF35"/>
    <mergeCell ref="AG34:AI34"/>
    <mergeCell ref="AJ34:AJ35"/>
    <mergeCell ref="AK34:AO34"/>
    <mergeCell ref="AC35:AE35"/>
    <mergeCell ref="AG35:AI35"/>
    <mergeCell ref="AK35:AO35"/>
    <mergeCell ref="P34:P35"/>
    <mergeCell ref="Q34:S34"/>
    <mergeCell ref="T34:T35"/>
    <mergeCell ref="U34:W34"/>
    <mergeCell ref="X34:X35"/>
    <mergeCell ref="Y34:AA34"/>
    <mergeCell ref="B34:F34"/>
    <mergeCell ref="G34:G35"/>
    <mergeCell ref="H34:H35"/>
    <mergeCell ref="I34:K34"/>
    <mergeCell ref="L34:L35"/>
    <mergeCell ref="M34:O34"/>
    <mergeCell ref="AP31:AP32"/>
    <mergeCell ref="AQ31:AQ32"/>
    <mergeCell ref="AR31:AU32"/>
    <mergeCell ref="AV31:AV32"/>
    <mergeCell ref="B32:F32"/>
    <mergeCell ref="I32:K32"/>
    <mergeCell ref="M32:O32"/>
    <mergeCell ref="Q32:S32"/>
    <mergeCell ref="U32:W32"/>
    <mergeCell ref="Y32:AA32"/>
    <mergeCell ref="AB31:AB32"/>
    <mergeCell ref="AC31:AE31"/>
    <mergeCell ref="AF31:AF32"/>
    <mergeCell ref="AG31:AI31"/>
    <mergeCell ref="AJ31:AJ32"/>
    <mergeCell ref="AK31:AO31"/>
    <mergeCell ref="AC32:AE32"/>
    <mergeCell ref="AG32:AI32"/>
    <mergeCell ref="AK32:AO32"/>
    <mergeCell ref="P31:P32"/>
    <mergeCell ref="Q31:S31"/>
    <mergeCell ref="T31:T32"/>
    <mergeCell ref="U31:W31"/>
    <mergeCell ref="X31:X32"/>
    <mergeCell ref="Y31:AA31"/>
    <mergeCell ref="B31:F31"/>
    <mergeCell ref="G31:G32"/>
    <mergeCell ref="H31:H32"/>
    <mergeCell ref="I31:K31"/>
    <mergeCell ref="L31:L32"/>
    <mergeCell ref="M31:O31"/>
    <mergeCell ref="AJ28:AJ29"/>
    <mergeCell ref="AK28:AO28"/>
    <mergeCell ref="AP28:AP29"/>
    <mergeCell ref="AQ28:AQ29"/>
    <mergeCell ref="AR28:AU29"/>
    <mergeCell ref="AV28:AV29"/>
    <mergeCell ref="AK29:AO29"/>
    <mergeCell ref="X28:X29"/>
    <mergeCell ref="Y28:AA28"/>
    <mergeCell ref="AB28:AB29"/>
    <mergeCell ref="AC28:AE28"/>
    <mergeCell ref="AF28:AF29"/>
    <mergeCell ref="AG28:AI28"/>
    <mergeCell ref="Y29:AA29"/>
    <mergeCell ref="AC29:AE29"/>
    <mergeCell ref="AG29:AI29"/>
    <mergeCell ref="L28:L29"/>
    <mergeCell ref="M28:O28"/>
    <mergeCell ref="P28:P29"/>
    <mergeCell ref="Q28:S28"/>
    <mergeCell ref="T28:T29"/>
    <mergeCell ref="U28:W28"/>
    <mergeCell ref="M29:O29"/>
    <mergeCell ref="Q29:S29"/>
    <mergeCell ref="U29:W29"/>
    <mergeCell ref="B25:F25"/>
    <mergeCell ref="B26:F26"/>
    <mergeCell ref="B28:F28"/>
    <mergeCell ref="G28:G29"/>
    <mergeCell ref="H28:H29"/>
    <mergeCell ref="I28:K28"/>
    <mergeCell ref="B29:F29"/>
    <mergeCell ref="I29:K29"/>
    <mergeCell ref="Y25:AA25"/>
    <mergeCell ref="Y26:AA26"/>
    <mergeCell ref="AB25:AB26"/>
    <mergeCell ref="AC25:AE25"/>
    <mergeCell ref="AC26:AE26"/>
    <mergeCell ref="AG10:AJ10"/>
    <mergeCell ref="AK10:AN10"/>
    <mergeCell ref="M10:P10"/>
    <mergeCell ref="M15:P15"/>
    <mergeCell ref="M11:P11"/>
    <mergeCell ref="M12:P12"/>
    <mergeCell ref="M13:P13"/>
    <mergeCell ref="M14:P14"/>
    <mergeCell ref="AK11:AN11"/>
    <mergeCell ref="AK12:AN12"/>
    <mergeCell ref="AK13:AN13"/>
    <mergeCell ref="AK14:AN14"/>
    <mergeCell ref="AK15:AN15"/>
    <mergeCell ref="I10:L10"/>
    <mergeCell ref="Q10:T10"/>
    <mergeCell ref="U10:X10"/>
    <mergeCell ref="Y10:AB10"/>
    <mergeCell ref="AC10:AF10"/>
    <mergeCell ref="AC11:AF11"/>
    <mergeCell ref="AC12:AF12"/>
    <mergeCell ref="AC13:AF13"/>
    <mergeCell ref="AC14:AF14"/>
    <mergeCell ref="AC15:AF15"/>
    <mergeCell ref="AG11:AJ11"/>
    <mergeCell ref="AG12:AJ12"/>
    <mergeCell ref="AG13:AJ13"/>
    <mergeCell ref="AG14:AJ14"/>
    <mergeCell ref="AG15:AJ15"/>
    <mergeCell ref="Q14:T14"/>
    <mergeCell ref="U14:X14"/>
    <mergeCell ref="Y14:AB14"/>
    <mergeCell ref="Q15:T15"/>
    <mergeCell ref="U15:X15"/>
    <mergeCell ref="Y15:AB15"/>
    <mergeCell ref="I14:L14"/>
    <mergeCell ref="I15:L15"/>
    <mergeCell ref="Q12:T12"/>
    <mergeCell ref="U12:X12"/>
    <mergeCell ref="Y12:AB12"/>
    <mergeCell ref="Q13:T13"/>
    <mergeCell ref="U13:X13"/>
    <mergeCell ref="Y13:AB13"/>
    <mergeCell ref="I12:L12"/>
    <mergeCell ref="I13:L13"/>
    <mergeCell ref="I4:J4"/>
    <mergeCell ref="X6:Y6"/>
    <mergeCell ref="V7:W7"/>
    <mergeCell ref="Q11:T11"/>
    <mergeCell ref="U11:X11"/>
    <mergeCell ref="Y11:AB11"/>
    <mergeCell ref="I11:L11"/>
    <mergeCell ref="I5:K5"/>
    <mergeCell ref="AJ25:AJ26"/>
    <mergeCell ref="AK25:AO25"/>
    <mergeCell ref="AP25:AP26"/>
    <mergeCell ref="AQ25:AQ26"/>
    <mergeCell ref="AR25:AU26"/>
    <mergeCell ref="AV25:AV26"/>
    <mergeCell ref="AK26:AO26"/>
    <mergeCell ref="P25:P26"/>
    <mergeCell ref="Q25:S25"/>
    <mergeCell ref="T25:T26"/>
    <mergeCell ref="U25:W25"/>
    <mergeCell ref="AF25:AF26"/>
    <mergeCell ref="AG25:AI25"/>
    <mergeCell ref="Q26:S26"/>
    <mergeCell ref="U26:W26"/>
    <mergeCell ref="AG26:AI26"/>
    <mergeCell ref="X25:X26"/>
    <mergeCell ref="G25:G26"/>
    <mergeCell ref="H25:H26"/>
    <mergeCell ref="I25:K25"/>
    <mergeCell ref="L25:L26"/>
    <mergeCell ref="M25:O25"/>
    <mergeCell ref="I26:K26"/>
    <mergeCell ref="M26:O26"/>
  </mergeCells>
  <pageMargins left="0.39370078740157483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Fendri Souhir</dc:creator>
  <cp:lastModifiedBy>Fendri Souhir</cp:lastModifiedBy>
  <cp:lastPrinted>2025-01-04T14:45:12Z</cp:lastPrinted>
  <dcterms:created xsi:type="dcterms:W3CDTF">2025-01-04T13:34:01Z</dcterms:created>
  <dcterms:modified xsi:type="dcterms:W3CDTF">2025-01-04T14:56:04Z</dcterms:modified>
</cp:coreProperties>
</file>